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Brigádnická 707-8, Os..." sheetId="2" r:id="rId2"/>
    <sheet name="2 - Brigádnická 710-8, Os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Brigádnická 707-8, Os...'!$C$141:$K$671</definedName>
    <definedName name="_xlnm.Print_Area" localSheetId="1">'1 - Brigádnická 707-8, Os...'!$C$4:$J$76,'1 - Brigádnická 707-8, Os...'!$C$82:$J$123,'1 - Brigádnická 707-8, Os...'!$C$129:$K$671</definedName>
    <definedName name="_xlnm.Print_Titles" localSheetId="1">'1 - Brigádnická 707-8, Os...'!$141:$141</definedName>
    <definedName name="_xlnm._FilterDatabase" localSheetId="2" hidden="1">'2 - Brigádnická 710-8, Os...'!$C$141:$K$640</definedName>
    <definedName name="_xlnm.Print_Area" localSheetId="2">'2 - Brigádnická 710-8, Os...'!$C$4:$J$76,'2 - Brigádnická 710-8, Os...'!$C$82:$J$123,'2 - Brigádnická 710-8, Os...'!$C$129:$K$640</definedName>
    <definedName name="_xlnm.Print_Titles" localSheetId="2">'2 - Brigádnická 710-8, Os...'!$141:$141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640"/>
  <c r="BH640"/>
  <c r="BG640"/>
  <c r="BE640"/>
  <c r="BK640"/>
  <c r="J640"/>
  <c r="BF640"/>
  <c r="BI639"/>
  <c r="BH639"/>
  <c r="BG639"/>
  <c r="BE639"/>
  <c r="BK639"/>
  <c r="J639"/>
  <c r="BF639"/>
  <c r="BI638"/>
  <c r="BH638"/>
  <c r="BG638"/>
  <c r="BE638"/>
  <c r="BK638"/>
  <c r="J638"/>
  <c r="BF638"/>
  <c r="BI637"/>
  <c r="BH637"/>
  <c r="BG637"/>
  <c r="BE637"/>
  <c r="BK637"/>
  <c r="J637"/>
  <c r="BF637"/>
  <c r="BI636"/>
  <c r="BH636"/>
  <c r="BG636"/>
  <c r="BE636"/>
  <c r="BK636"/>
  <c r="BK635"/>
  <c r="J635"/>
  <c r="J636"/>
  <c r="BF636"/>
  <c r="J122"/>
  <c r="BI634"/>
  <c r="BH634"/>
  <c r="BG634"/>
  <c r="BE634"/>
  <c r="T634"/>
  <c r="T633"/>
  <c r="T632"/>
  <c r="R634"/>
  <c r="R633"/>
  <c r="R632"/>
  <c r="P634"/>
  <c r="P633"/>
  <c r="P632"/>
  <c r="BK634"/>
  <c r="BK633"/>
  <c r="J633"/>
  <c r="BK632"/>
  <c r="J632"/>
  <c r="J634"/>
  <c r="BF634"/>
  <c r="J121"/>
  <c r="J120"/>
  <c r="BI623"/>
  <c r="BH623"/>
  <c r="BG623"/>
  <c r="BE623"/>
  <c r="T623"/>
  <c r="R623"/>
  <c r="P623"/>
  <c r="BK623"/>
  <c r="J623"/>
  <c r="BF623"/>
  <c r="BI614"/>
  <c r="BH614"/>
  <c r="BG614"/>
  <c r="BE614"/>
  <c r="T614"/>
  <c r="R614"/>
  <c r="P614"/>
  <c r="BK614"/>
  <c r="J614"/>
  <c r="BF614"/>
  <c r="BI605"/>
  <c r="BH605"/>
  <c r="BG605"/>
  <c r="BE605"/>
  <c r="T605"/>
  <c r="R605"/>
  <c r="P605"/>
  <c r="BK605"/>
  <c r="J605"/>
  <c r="BF605"/>
  <c r="BI596"/>
  <c r="BH596"/>
  <c r="BG596"/>
  <c r="BE596"/>
  <c r="T596"/>
  <c r="T595"/>
  <c r="R596"/>
  <c r="R595"/>
  <c r="P596"/>
  <c r="P595"/>
  <c r="BK596"/>
  <c r="BK595"/>
  <c r="J595"/>
  <c r="J596"/>
  <c r="BF596"/>
  <c r="J119"/>
  <c r="BI587"/>
  <c r="BH587"/>
  <c r="BG587"/>
  <c r="BE587"/>
  <c r="T587"/>
  <c r="R587"/>
  <c r="P587"/>
  <c r="BK587"/>
  <c r="J587"/>
  <c r="BF587"/>
  <c r="BI579"/>
  <c r="BH579"/>
  <c r="BG579"/>
  <c r="BE579"/>
  <c r="T579"/>
  <c r="T578"/>
  <c r="R579"/>
  <c r="R578"/>
  <c r="P579"/>
  <c r="P578"/>
  <c r="BK579"/>
  <c r="BK578"/>
  <c r="J578"/>
  <c r="J579"/>
  <c r="BF579"/>
  <c r="J118"/>
  <c r="BI577"/>
  <c r="BH577"/>
  <c r="BG577"/>
  <c r="BE577"/>
  <c r="T577"/>
  <c r="R577"/>
  <c r="P577"/>
  <c r="BK577"/>
  <c r="J577"/>
  <c r="BF577"/>
  <c r="BI575"/>
  <c r="BH575"/>
  <c r="BG575"/>
  <c r="BE575"/>
  <c r="T575"/>
  <c r="R575"/>
  <c r="P575"/>
  <c r="BK575"/>
  <c r="J575"/>
  <c r="BF575"/>
  <c r="BI569"/>
  <c r="BH569"/>
  <c r="BG569"/>
  <c r="BE569"/>
  <c r="T569"/>
  <c r="R569"/>
  <c r="P569"/>
  <c r="BK569"/>
  <c r="J569"/>
  <c r="BF569"/>
  <c r="BI565"/>
  <c r="BH565"/>
  <c r="BG565"/>
  <c r="BE565"/>
  <c r="T565"/>
  <c r="R565"/>
  <c r="P565"/>
  <c r="BK565"/>
  <c r="J565"/>
  <c r="BF565"/>
  <c r="BI563"/>
  <c r="BH563"/>
  <c r="BG563"/>
  <c r="BE563"/>
  <c r="T563"/>
  <c r="R563"/>
  <c r="P563"/>
  <c r="BK563"/>
  <c r="J563"/>
  <c r="BF563"/>
  <c r="BI560"/>
  <c r="BH560"/>
  <c r="BG560"/>
  <c r="BE560"/>
  <c r="T560"/>
  <c r="R560"/>
  <c r="P560"/>
  <c r="BK560"/>
  <c r="J560"/>
  <c r="BF560"/>
  <c r="BI557"/>
  <c r="BH557"/>
  <c r="BG557"/>
  <c r="BE557"/>
  <c r="T557"/>
  <c r="R557"/>
  <c r="P557"/>
  <c r="BK557"/>
  <c r="J557"/>
  <c r="BF557"/>
  <c r="BI553"/>
  <c r="BH553"/>
  <c r="BG553"/>
  <c r="BE553"/>
  <c r="T553"/>
  <c r="R553"/>
  <c r="P553"/>
  <c r="BK553"/>
  <c r="J553"/>
  <c r="BF553"/>
  <c r="BI549"/>
  <c r="BH549"/>
  <c r="BG549"/>
  <c r="BE549"/>
  <c r="T549"/>
  <c r="T548"/>
  <c r="R549"/>
  <c r="R548"/>
  <c r="P549"/>
  <c r="P548"/>
  <c r="BK549"/>
  <c r="BK548"/>
  <c r="J548"/>
  <c r="J549"/>
  <c r="BF549"/>
  <c r="J117"/>
  <c r="BI547"/>
  <c r="BH547"/>
  <c r="BG547"/>
  <c r="BE547"/>
  <c r="T547"/>
  <c r="R547"/>
  <c r="P547"/>
  <c r="BK547"/>
  <c r="J547"/>
  <c r="BF547"/>
  <c r="BI542"/>
  <c r="BH542"/>
  <c r="BG542"/>
  <c r="BE542"/>
  <c r="T542"/>
  <c r="R542"/>
  <c r="P542"/>
  <c r="BK542"/>
  <c r="J542"/>
  <c r="BF542"/>
  <c r="BI538"/>
  <c r="BH538"/>
  <c r="BG538"/>
  <c r="BE538"/>
  <c r="T538"/>
  <c r="R538"/>
  <c r="P538"/>
  <c r="BK538"/>
  <c r="J538"/>
  <c r="BF538"/>
  <c r="BI535"/>
  <c r="BH535"/>
  <c r="BG535"/>
  <c r="BE535"/>
  <c r="T535"/>
  <c r="R535"/>
  <c r="P535"/>
  <c r="BK535"/>
  <c r="J535"/>
  <c r="BF535"/>
  <c r="BI529"/>
  <c r="BH529"/>
  <c r="BG529"/>
  <c r="BE529"/>
  <c r="T529"/>
  <c r="R529"/>
  <c r="P529"/>
  <c r="BK529"/>
  <c r="J529"/>
  <c r="BF529"/>
  <c r="BI525"/>
  <c r="BH525"/>
  <c r="BG525"/>
  <c r="BE525"/>
  <c r="T525"/>
  <c r="R525"/>
  <c r="P525"/>
  <c r="BK525"/>
  <c r="J525"/>
  <c r="BF525"/>
  <c r="BI522"/>
  <c r="BH522"/>
  <c r="BG522"/>
  <c r="BE522"/>
  <c r="T522"/>
  <c r="R522"/>
  <c r="P522"/>
  <c r="BK522"/>
  <c r="J522"/>
  <c r="BF522"/>
  <c r="BI516"/>
  <c r="BH516"/>
  <c r="BG516"/>
  <c r="BE516"/>
  <c r="T516"/>
  <c r="R516"/>
  <c r="P516"/>
  <c r="BK516"/>
  <c r="J516"/>
  <c r="BF516"/>
  <c r="BI512"/>
  <c r="BH512"/>
  <c r="BG512"/>
  <c r="BE512"/>
  <c r="T512"/>
  <c r="R512"/>
  <c r="P512"/>
  <c r="BK512"/>
  <c r="J512"/>
  <c r="BF512"/>
  <c r="BI506"/>
  <c r="BH506"/>
  <c r="BG506"/>
  <c r="BE506"/>
  <c r="T506"/>
  <c r="R506"/>
  <c r="P506"/>
  <c r="BK506"/>
  <c r="J506"/>
  <c r="BF506"/>
  <c r="BI497"/>
  <c r="BH497"/>
  <c r="BG497"/>
  <c r="BE497"/>
  <c r="T497"/>
  <c r="R497"/>
  <c r="P497"/>
  <c r="BK497"/>
  <c r="J497"/>
  <c r="BF497"/>
  <c r="BI488"/>
  <c r="BH488"/>
  <c r="BG488"/>
  <c r="BE488"/>
  <c r="T488"/>
  <c r="T487"/>
  <c r="R488"/>
  <c r="R487"/>
  <c r="P488"/>
  <c r="P487"/>
  <c r="BK488"/>
  <c r="BK487"/>
  <c r="J487"/>
  <c r="J488"/>
  <c r="BF488"/>
  <c r="J116"/>
  <c r="BI483"/>
  <c r="BH483"/>
  <c r="BG483"/>
  <c r="BE483"/>
  <c r="T483"/>
  <c r="T482"/>
  <c r="R483"/>
  <c r="R482"/>
  <c r="P483"/>
  <c r="P482"/>
  <c r="BK483"/>
  <c r="BK482"/>
  <c r="J482"/>
  <c r="J483"/>
  <c r="BF483"/>
  <c r="J115"/>
  <c r="BI481"/>
  <c r="BH481"/>
  <c r="BG481"/>
  <c r="BE481"/>
  <c r="T481"/>
  <c r="R481"/>
  <c r="P481"/>
  <c r="BK481"/>
  <c r="J481"/>
  <c r="BF481"/>
  <c r="BI476"/>
  <c r="BH476"/>
  <c r="BG476"/>
  <c r="BE476"/>
  <c r="T476"/>
  <c r="R476"/>
  <c r="P476"/>
  <c r="BK476"/>
  <c r="J476"/>
  <c r="BF476"/>
  <c r="BI471"/>
  <c r="BH471"/>
  <c r="BG471"/>
  <c r="BE471"/>
  <c r="T471"/>
  <c r="R471"/>
  <c r="P471"/>
  <c r="BK471"/>
  <c r="J471"/>
  <c r="BF471"/>
  <c r="BI467"/>
  <c r="BH467"/>
  <c r="BG467"/>
  <c r="BE467"/>
  <c r="T467"/>
  <c r="R467"/>
  <c r="P467"/>
  <c r="BK467"/>
  <c r="J467"/>
  <c r="BF467"/>
  <c r="BI462"/>
  <c r="BH462"/>
  <c r="BG462"/>
  <c r="BE462"/>
  <c r="T462"/>
  <c r="R462"/>
  <c r="P462"/>
  <c r="BK462"/>
  <c r="J462"/>
  <c r="BF462"/>
  <c r="BI457"/>
  <c r="BH457"/>
  <c r="BG457"/>
  <c r="BE457"/>
  <c r="T457"/>
  <c r="R457"/>
  <c r="P457"/>
  <c r="BK457"/>
  <c r="J457"/>
  <c r="BF457"/>
  <c r="BI454"/>
  <c r="BH454"/>
  <c r="BG454"/>
  <c r="BE454"/>
  <c r="T454"/>
  <c r="R454"/>
  <c r="P454"/>
  <c r="BK454"/>
  <c r="J454"/>
  <c r="BF454"/>
  <c r="BI452"/>
  <c r="BH452"/>
  <c r="BG452"/>
  <c r="BE452"/>
  <c r="T452"/>
  <c r="T451"/>
  <c r="R452"/>
  <c r="R451"/>
  <c r="P452"/>
  <c r="P451"/>
  <c r="BK452"/>
  <c r="BK451"/>
  <c r="J451"/>
  <c r="J452"/>
  <c r="BF452"/>
  <c r="J114"/>
  <c r="BI450"/>
  <c r="BH450"/>
  <c r="BG450"/>
  <c r="BE450"/>
  <c r="T450"/>
  <c r="R450"/>
  <c r="P450"/>
  <c r="BK450"/>
  <c r="J450"/>
  <c r="BF450"/>
  <c r="BI448"/>
  <c r="BH448"/>
  <c r="BG448"/>
  <c r="BE448"/>
  <c r="T448"/>
  <c r="R448"/>
  <c r="P448"/>
  <c r="BK448"/>
  <c r="J448"/>
  <c r="BF448"/>
  <c r="BI446"/>
  <c r="BH446"/>
  <c r="BG446"/>
  <c r="BE446"/>
  <c r="T446"/>
  <c r="R446"/>
  <c r="P446"/>
  <c r="BK446"/>
  <c r="J446"/>
  <c r="BF446"/>
  <c r="BI442"/>
  <c r="BH442"/>
  <c r="BG442"/>
  <c r="BE442"/>
  <c r="T442"/>
  <c r="R442"/>
  <c r="P442"/>
  <c r="BK442"/>
  <c r="J442"/>
  <c r="BF442"/>
  <c r="BI438"/>
  <c r="BH438"/>
  <c r="BG438"/>
  <c r="BE438"/>
  <c r="T438"/>
  <c r="R438"/>
  <c r="P438"/>
  <c r="BK438"/>
  <c r="J438"/>
  <c r="BF438"/>
  <c r="BI434"/>
  <c r="BH434"/>
  <c r="BG434"/>
  <c r="BE434"/>
  <c r="T434"/>
  <c r="R434"/>
  <c r="P434"/>
  <c r="BK434"/>
  <c r="J434"/>
  <c r="BF434"/>
  <c r="BI430"/>
  <c r="BH430"/>
  <c r="BG430"/>
  <c r="BE430"/>
  <c r="T430"/>
  <c r="R430"/>
  <c r="P430"/>
  <c r="BK430"/>
  <c r="J430"/>
  <c r="BF430"/>
  <c r="BI428"/>
  <c r="BH428"/>
  <c r="BG428"/>
  <c r="BE428"/>
  <c r="T428"/>
  <c r="R428"/>
  <c r="P428"/>
  <c r="BK428"/>
  <c r="J428"/>
  <c r="BF428"/>
  <c r="BI423"/>
  <c r="BH423"/>
  <c r="BG423"/>
  <c r="BE423"/>
  <c r="T423"/>
  <c r="R423"/>
  <c r="P423"/>
  <c r="BK423"/>
  <c r="J423"/>
  <c r="BF423"/>
  <c r="BI419"/>
  <c r="BH419"/>
  <c r="BG419"/>
  <c r="BE419"/>
  <c r="T419"/>
  <c r="R419"/>
  <c r="P419"/>
  <c r="BK419"/>
  <c r="J419"/>
  <c r="BF419"/>
  <c r="BI415"/>
  <c r="BH415"/>
  <c r="BG415"/>
  <c r="BE415"/>
  <c r="T415"/>
  <c r="R415"/>
  <c r="P415"/>
  <c r="BK415"/>
  <c r="J415"/>
  <c r="BF415"/>
  <c r="BI414"/>
  <c r="BH414"/>
  <c r="BG414"/>
  <c r="BE414"/>
  <c r="T414"/>
  <c r="T413"/>
  <c r="R414"/>
  <c r="R413"/>
  <c r="P414"/>
  <c r="P413"/>
  <c r="BK414"/>
  <c r="BK413"/>
  <c r="J413"/>
  <c r="J414"/>
  <c r="BF414"/>
  <c r="J113"/>
  <c r="BI409"/>
  <c r="BH409"/>
  <c r="BG409"/>
  <c r="BE409"/>
  <c r="T409"/>
  <c r="T408"/>
  <c r="R409"/>
  <c r="R408"/>
  <c r="P409"/>
  <c r="P408"/>
  <c r="BK409"/>
  <c r="BK408"/>
  <c r="J408"/>
  <c r="J409"/>
  <c r="BF409"/>
  <c r="J112"/>
  <c r="BI407"/>
  <c r="BH407"/>
  <c r="BG407"/>
  <c r="BE407"/>
  <c r="T407"/>
  <c r="R407"/>
  <c r="P407"/>
  <c r="BK407"/>
  <c r="J407"/>
  <c r="BF407"/>
  <c r="BI405"/>
  <c r="BH405"/>
  <c r="BG405"/>
  <c r="BE405"/>
  <c r="T405"/>
  <c r="R405"/>
  <c r="P405"/>
  <c r="BK405"/>
  <c r="J405"/>
  <c r="BF405"/>
  <c r="BI402"/>
  <c r="BH402"/>
  <c r="BG402"/>
  <c r="BE402"/>
  <c r="T402"/>
  <c r="T401"/>
  <c r="R402"/>
  <c r="R401"/>
  <c r="P402"/>
  <c r="P401"/>
  <c r="BK402"/>
  <c r="BK401"/>
  <c r="J401"/>
  <c r="J402"/>
  <c r="BF402"/>
  <c r="J111"/>
  <c r="BI400"/>
  <c r="BH400"/>
  <c r="BG400"/>
  <c r="BE400"/>
  <c r="T400"/>
  <c r="R400"/>
  <c r="P400"/>
  <c r="BK400"/>
  <c r="J400"/>
  <c r="BF400"/>
  <c r="BI396"/>
  <c r="BH396"/>
  <c r="BG396"/>
  <c r="BE396"/>
  <c r="T396"/>
  <c r="R396"/>
  <c r="P396"/>
  <c r="BK396"/>
  <c r="J396"/>
  <c r="BF396"/>
  <c r="BI394"/>
  <c r="BH394"/>
  <c r="BG394"/>
  <c r="BE394"/>
  <c r="T394"/>
  <c r="T393"/>
  <c r="R394"/>
  <c r="R393"/>
  <c r="P394"/>
  <c r="P393"/>
  <c r="BK394"/>
  <c r="BK393"/>
  <c r="J393"/>
  <c r="J394"/>
  <c r="BF394"/>
  <c r="J110"/>
  <c r="BI392"/>
  <c r="BH392"/>
  <c r="BG392"/>
  <c r="BE392"/>
  <c r="T392"/>
  <c r="R392"/>
  <c r="P392"/>
  <c r="BK392"/>
  <c r="J392"/>
  <c r="BF392"/>
  <c r="BI386"/>
  <c r="BH386"/>
  <c r="BG386"/>
  <c r="BE386"/>
  <c r="T386"/>
  <c r="R386"/>
  <c r="P386"/>
  <c r="BK386"/>
  <c r="J386"/>
  <c r="BF386"/>
  <c r="BI380"/>
  <c r="BH380"/>
  <c r="BG380"/>
  <c r="BE380"/>
  <c r="T380"/>
  <c r="R380"/>
  <c r="P380"/>
  <c r="BK380"/>
  <c r="J380"/>
  <c r="BF380"/>
  <c r="BI378"/>
  <c r="BH378"/>
  <c r="BG378"/>
  <c r="BE378"/>
  <c r="T378"/>
  <c r="T377"/>
  <c r="R378"/>
  <c r="R377"/>
  <c r="P378"/>
  <c r="P377"/>
  <c r="BK378"/>
  <c r="BK377"/>
  <c r="J377"/>
  <c r="J378"/>
  <c r="BF378"/>
  <c r="J109"/>
  <c r="BI376"/>
  <c r="BH376"/>
  <c r="BG376"/>
  <c r="BE376"/>
  <c r="T376"/>
  <c r="R376"/>
  <c r="P376"/>
  <c r="BK376"/>
  <c r="J376"/>
  <c r="BF376"/>
  <c r="BI374"/>
  <c r="BH374"/>
  <c r="BG374"/>
  <c r="BE374"/>
  <c r="T374"/>
  <c r="T373"/>
  <c r="R374"/>
  <c r="R373"/>
  <c r="P374"/>
  <c r="P373"/>
  <c r="BK374"/>
  <c r="BK373"/>
  <c r="J373"/>
  <c r="J374"/>
  <c r="BF374"/>
  <c r="J108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69"/>
  <c r="BH369"/>
  <c r="BG369"/>
  <c r="BE369"/>
  <c r="T369"/>
  <c r="R369"/>
  <c r="P369"/>
  <c r="BK369"/>
  <c r="J369"/>
  <c r="BF369"/>
  <c r="BI367"/>
  <c r="BH367"/>
  <c r="BG367"/>
  <c r="BE367"/>
  <c r="T367"/>
  <c r="R367"/>
  <c r="P367"/>
  <c r="BK367"/>
  <c r="J367"/>
  <c r="BF367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61"/>
  <c r="BH361"/>
  <c r="BG361"/>
  <c r="BE361"/>
  <c r="T361"/>
  <c r="R361"/>
  <c r="P361"/>
  <c r="BK361"/>
  <c r="J361"/>
  <c r="BF361"/>
  <c r="BI359"/>
  <c r="BH359"/>
  <c r="BG359"/>
  <c r="BE359"/>
  <c r="T359"/>
  <c r="R359"/>
  <c r="P359"/>
  <c r="BK359"/>
  <c r="J359"/>
  <c r="BF359"/>
  <c r="BI357"/>
  <c r="BH357"/>
  <c r="BG357"/>
  <c r="BE357"/>
  <c r="T357"/>
  <c r="R357"/>
  <c r="P357"/>
  <c r="BK357"/>
  <c r="J357"/>
  <c r="BF357"/>
  <c r="BI355"/>
  <c r="BH355"/>
  <c r="BG355"/>
  <c r="BE355"/>
  <c r="T355"/>
  <c r="R355"/>
  <c r="P355"/>
  <c r="BK355"/>
  <c r="J355"/>
  <c r="BF355"/>
  <c r="BI353"/>
  <c r="BH353"/>
  <c r="BG353"/>
  <c r="BE353"/>
  <c r="T353"/>
  <c r="T352"/>
  <c r="R353"/>
  <c r="R352"/>
  <c r="P353"/>
  <c r="P352"/>
  <c r="BK353"/>
  <c r="BK352"/>
  <c r="J352"/>
  <c r="J353"/>
  <c r="BF353"/>
  <c r="J107"/>
  <c r="BI351"/>
  <c r="BH351"/>
  <c r="BG351"/>
  <c r="BE351"/>
  <c r="T351"/>
  <c r="R351"/>
  <c r="P351"/>
  <c r="BK351"/>
  <c r="J351"/>
  <c r="BF351"/>
  <c r="BI347"/>
  <c r="BH347"/>
  <c r="BG347"/>
  <c r="BE347"/>
  <c r="T347"/>
  <c r="R347"/>
  <c r="P347"/>
  <c r="BK347"/>
  <c r="J347"/>
  <c r="BF347"/>
  <c r="BI343"/>
  <c r="BH343"/>
  <c r="BG343"/>
  <c r="BE343"/>
  <c r="T343"/>
  <c r="T342"/>
  <c r="R343"/>
  <c r="R342"/>
  <c r="P343"/>
  <c r="P342"/>
  <c r="BK343"/>
  <c r="BK342"/>
  <c r="J342"/>
  <c r="J343"/>
  <c r="BF343"/>
  <c r="J106"/>
  <c r="BI341"/>
  <c r="BH341"/>
  <c r="BG341"/>
  <c r="BE341"/>
  <c r="T341"/>
  <c r="R341"/>
  <c r="P341"/>
  <c r="BK341"/>
  <c r="J341"/>
  <c r="BF341"/>
  <c r="BI336"/>
  <c r="BH336"/>
  <c r="BG336"/>
  <c r="BE336"/>
  <c r="T336"/>
  <c r="R336"/>
  <c r="P336"/>
  <c r="BK336"/>
  <c r="J336"/>
  <c r="BF336"/>
  <c r="BI333"/>
  <c r="BH333"/>
  <c r="BG333"/>
  <c r="BE333"/>
  <c r="T333"/>
  <c r="R333"/>
  <c r="P333"/>
  <c r="BK333"/>
  <c r="J333"/>
  <c r="BF333"/>
  <c r="BI331"/>
  <c r="BH331"/>
  <c r="BG331"/>
  <c r="BE331"/>
  <c r="T331"/>
  <c r="T330"/>
  <c r="R331"/>
  <c r="R330"/>
  <c r="P331"/>
  <c r="P330"/>
  <c r="BK331"/>
  <c r="BK330"/>
  <c r="J330"/>
  <c r="J331"/>
  <c r="BF331"/>
  <c r="J105"/>
  <c r="BI329"/>
  <c r="BH329"/>
  <c r="BG329"/>
  <c r="BE329"/>
  <c r="T329"/>
  <c r="R329"/>
  <c r="P329"/>
  <c r="BK329"/>
  <c r="J329"/>
  <c r="BF329"/>
  <c r="BI325"/>
  <c r="BH325"/>
  <c r="BG325"/>
  <c r="BE325"/>
  <c r="T325"/>
  <c r="R325"/>
  <c r="P325"/>
  <c r="BK325"/>
  <c r="J325"/>
  <c r="BF325"/>
  <c r="BI320"/>
  <c r="BH320"/>
  <c r="BG320"/>
  <c r="BE320"/>
  <c r="T320"/>
  <c r="R320"/>
  <c r="P320"/>
  <c r="BK320"/>
  <c r="J320"/>
  <c r="BF320"/>
  <c r="BI316"/>
  <c r="BH316"/>
  <c r="BG316"/>
  <c r="BE316"/>
  <c r="T316"/>
  <c r="R316"/>
  <c r="P316"/>
  <c r="BK316"/>
  <c r="J316"/>
  <c r="BF316"/>
  <c r="BI312"/>
  <c r="BH312"/>
  <c r="BG312"/>
  <c r="BE312"/>
  <c r="T312"/>
  <c r="T311"/>
  <c r="T310"/>
  <c r="R312"/>
  <c r="R311"/>
  <c r="R310"/>
  <c r="P312"/>
  <c r="P311"/>
  <c r="P310"/>
  <c r="BK312"/>
  <c r="BK311"/>
  <c r="J311"/>
  <c r="BK310"/>
  <c r="J310"/>
  <c r="J312"/>
  <c r="BF312"/>
  <c r="J104"/>
  <c r="J103"/>
  <c r="BI309"/>
  <c r="BH309"/>
  <c r="BG309"/>
  <c r="BE309"/>
  <c r="T309"/>
  <c r="T308"/>
  <c r="R309"/>
  <c r="R308"/>
  <c r="P309"/>
  <c r="P308"/>
  <c r="BK309"/>
  <c r="BK308"/>
  <c r="J308"/>
  <c r="J309"/>
  <c r="BF309"/>
  <c r="J102"/>
  <c r="BI306"/>
  <c r="BH306"/>
  <c r="BG306"/>
  <c r="BE306"/>
  <c r="T306"/>
  <c r="R306"/>
  <c r="P306"/>
  <c r="BK306"/>
  <c r="J306"/>
  <c r="BF306"/>
  <c r="BI301"/>
  <c r="BH301"/>
  <c r="BG301"/>
  <c r="BE301"/>
  <c r="T301"/>
  <c r="R301"/>
  <c r="P301"/>
  <c r="BK301"/>
  <c r="J301"/>
  <c r="BF301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T296"/>
  <c r="R297"/>
  <c r="R296"/>
  <c r="P297"/>
  <c r="P296"/>
  <c r="BK297"/>
  <c r="BK296"/>
  <c r="J296"/>
  <c r="J297"/>
  <c r="BF297"/>
  <c r="J101"/>
  <c r="BI292"/>
  <c r="BH292"/>
  <c r="BG292"/>
  <c r="BE292"/>
  <c r="T292"/>
  <c r="R292"/>
  <c r="P292"/>
  <c r="BK292"/>
  <c r="J292"/>
  <c r="BF292"/>
  <c r="BI283"/>
  <c r="BH283"/>
  <c r="BG283"/>
  <c r="BE283"/>
  <c r="T283"/>
  <c r="R283"/>
  <c r="P283"/>
  <c r="BK283"/>
  <c r="J283"/>
  <c r="BF283"/>
  <c r="BI281"/>
  <c r="BH281"/>
  <c r="BG281"/>
  <c r="BE281"/>
  <c r="T281"/>
  <c r="R281"/>
  <c r="P281"/>
  <c r="BK281"/>
  <c r="J281"/>
  <c r="BF281"/>
  <c r="BI278"/>
  <c r="BH278"/>
  <c r="BG278"/>
  <c r="BE278"/>
  <c r="T278"/>
  <c r="R278"/>
  <c r="P278"/>
  <c r="BK278"/>
  <c r="J278"/>
  <c r="BF278"/>
  <c r="BI271"/>
  <c r="BH271"/>
  <c r="BG271"/>
  <c r="BE271"/>
  <c r="T271"/>
  <c r="R271"/>
  <c r="P271"/>
  <c r="BK271"/>
  <c r="J271"/>
  <c r="BF271"/>
  <c r="BI264"/>
  <c r="BH264"/>
  <c r="BG264"/>
  <c r="BE264"/>
  <c r="T264"/>
  <c r="R264"/>
  <c r="P264"/>
  <c r="BK264"/>
  <c r="J264"/>
  <c r="BF264"/>
  <c r="BI255"/>
  <c r="BH255"/>
  <c r="BG255"/>
  <c r="BE255"/>
  <c r="T255"/>
  <c r="T254"/>
  <c r="R255"/>
  <c r="R254"/>
  <c r="P255"/>
  <c r="P254"/>
  <c r="BK255"/>
  <c r="BK254"/>
  <c r="J254"/>
  <c r="J255"/>
  <c r="BF255"/>
  <c r="J100"/>
  <c r="BI245"/>
  <c r="BH245"/>
  <c r="BG245"/>
  <c r="BE245"/>
  <c r="T245"/>
  <c r="R245"/>
  <c r="P245"/>
  <c r="BK245"/>
  <c r="J245"/>
  <c r="BF245"/>
  <c r="BI236"/>
  <c r="BH236"/>
  <c r="BG236"/>
  <c r="BE236"/>
  <c r="T236"/>
  <c r="R236"/>
  <c r="P236"/>
  <c r="BK236"/>
  <c r="J236"/>
  <c r="BF236"/>
  <c r="BI227"/>
  <c r="BH227"/>
  <c r="BG227"/>
  <c r="BE227"/>
  <c r="T227"/>
  <c r="R227"/>
  <c r="P227"/>
  <c r="BK227"/>
  <c r="J227"/>
  <c r="BF227"/>
  <c r="BI222"/>
  <c r="BH222"/>
  <c r="BG222"/>
  <c r="BE222"/>
  <c r="T222"/>
  <c r="R222"/>
  <c r="P222"/>
  <c r="BK222"/>
  <c r="J222"/>
  <c r="BF222"/>
  <c r="BI213"/>
  <c r="BH213"/>
  <c r="BG213"/>
  <c r="BE213"/>
  <c r="T213"/>
  <c r="R213"/>
  <c r="P213"/>
  <c r="BK213"/>
  <c r="J213"/>
  <c r="BF213"/>
  <c r="BI209"/>
  <c r="BH209"/>
  <c r="BG209"/>
  <c r="BE209"/>
  <c r="T209"/>
  <c r="R209"/>
  <c r="P209"/>
  <c r="BK209"/>
  <c r="J209"/>
  <c r="BF209"/>
  <c r="BI200"/>
  <c r="BH200"/>
  <c r="BG200"/>
  <c r="BE200"/>
  <c r="T200"/>
  <c r="R200"/>
  <c r="P200"/>
  <c r="BK200"/>
  <c r="J200"/>
  <c r="BF200"/>
  <c r="BI191"/>
  <c r="BH191"/>
  <c r="BG191"/>
  <c r="BE191"/>
  <c r="T191"/>
  <c r="R191"/>
  <c r="P191"/>
  <c r="BK191"/>
  <c r="J191"/>
  <c r="BF191"/>
  <c r="BI182"/>
  <c r="BH182"/>
  <c r="BG182"/>
  <c r="BE182"/>
  <c r="T182"/>
  <c r="R182"/>
  <c r="P182"/>
  <c r="BK182"/>
  <c r="J182"/>
  <c r="BF182"/>
  <c r="BI173"/>
  <c r="BH173"/>
  <c r="BG173"/>
  <c r="BE173"/>
  <c r="T173"/>
  <c r="R173"/>
  <c r="P173"/>
  <c r="BK173"/>
  <c r="J173"/>
  <c r="BF173"/>
  <c r="BI164"/>
  <c r="BH164"/>
  <c r="BG164"/>
  <c r="BE164"/>
  <c r="T164"/>
  <c r="R164"/>
  <c r="P164"/>
  <c r="BK164"/>
  <c r="J164"/>
  <c r="BF164"/>
  <c r="BI155"/>
  <c r="BH155"/>
  <c r="BG155"/>
  <c r="BE155"/>
  <c r="T155"/>
  <c r="T154"/>
  <c r="R155"/>
  <c r="R154"/>
  <c r="P155"/>
  <c r="P154"/>
  <c r="BK155"/>
  <c r="BK154"/>
  <c r="J154"/>
  <c r="J155"/>
  <c r="BF155"/>
  <c r="J99"/>
  <c r="BI152"/>
  <c r="BH152"/>
  <c r="BG152"/>
  <c r="BE152"/>
  <c r="T152"/>
  <c r="R152"/>
  <c r="P152"/>
  <c r="BK152"/>
  <c r="J152"/>
  <c r="BF152"/>
  <c r="BI150"/>
  <c r="BH150"/>
  <c r="BG150"/>
  <c r="BE150"/>
  <c r="T150"/>
  <c r="R150"/>
  <c r="P150"/>
  <c r="BK150"/>
  <c r="J150"/>
  <c r="BF150"/>
  <c r="BI147"/>
  <c r="BH147"/>
  <c r="BG147"/>
  <c r="BE147"/>
  <c r="T147"/>
  <c r="R147"/>
  <c r="P147"/>
  <c r="BK147"/>
  <c r="J147"/>
  <c r="BF147"/>
  <c r="BI145"/>
  <c r="F37"/>
  <c i="1" r="BD96"/>
  <c i="3" r="BH145"/>
  <c r="F36"/>
  <c i="1" r="BC96"/>
  <c i="3" r="BG145"/>
  <c r="F35"/>
  <c i="1" r="BB96"/>
  <c i="3" r="BE145"/>
  <c r="J33"/>
  <c i="1" r="AV96"/>
  <c i="3" r="F33"/>
  <c i="1" r="AZ96"/>
  <c i="3" r="T145"/>
  <c r="T144"/>
  <c r="T143"/>
  <c r="T142"/>
  <c r="R145"/>
  <c r="R144"/>
  <c r="R143"/>
  <c r="R142"/>
  <c r="P145"/>
  <c r="P144"/>
  <c r="P143"/>
  <c r="P142"/>
  <c i="1" r="AU96"/>
  <c i="3" r="BK145"/>
  <c r="BK144"/>
  <c r="J144"/>
  <c r="BK143"/>
  <c r="J143"/>
  <c r="BK142"/>
  <c r="J142"/>
  <c r="J96"/>
  <c r="J30"/>
  <c i="1" r="AG96"/>
  <c i="3" r="J145"/>
  <c r="BF145"/>
  <c r="J34"/>
  <c i="1" r="AW96"/>
  <c i="3" r="F34"/>
  <c i="1" r="BA96"/>
  <c i="3" r="J98"/>
  <c r="J97"/>
  <c r="F138"/>
  <c r="F136"/>
  <c r="E134"/>
  <c r="F91"/>
  <c r="F89"/>
  <c r="E87"/>
  <c r="J39"/>
  <c r="J24"/>
  <c r="E24"/>
  <c r="J139"/>
  <c r="J92"/>
  <c r="J23"/>
  <c r="J21"/>
  <c r="E21"/>
  <c r="J138"/>
  <c r="J91"/>
  <c r="J20"/>
  <c r="J18"/>
  <c r="E18"/>
  <c r="F139"/>
  <c r="F92"/>
  <c r="J17"/>
  <c r="J12"/>
  <c r="J136"/>
  <c r="J89"/>
  <c r="E7"/>
  <c r="E132"/>
  <c r="E85"/>
  <c i="2" r="J37"/>
  <c r="J36"/>
  <c i="1" r="AY95"/>
  <c i="2" r="J35"/>
  <c i="1" r="AX95"/>
  <c i="2" r="BI671"/>
  <c r="BH671"/>
  <c r="BG671"/>
  <c r="BE671"/>
  <c r="BK671"/>
  <c r="J671"/>
  <c r="BF671"/>
  <c r="BI670"/>
  <c r="BH670"/>
  <c r="BG670"/>
  <c r="BE670"/>
  <c r="BK670"/>
  <c r="J670"/>
  <c r="BF670"/>
  <c r="BI669"/>
  <c r="BH669"/>
  <c r="BG669"/>
  <c r="BE669"/>
  <c r="BK669"/>
  <c r="J669"/>
  <c r="BF669"/>
  <c r="BI668"/>
  <c r="BH668"/>
  <c r="BG668"/>
  <c r="BE668"/>
  <c r="BK668"/>
  <c r="J668"/>
  <c r="BF668"/>
  <c r="BI667"/>
  <c r="BH667"/>
  <c r="BG667"/>
  <c r="BE667"/>
  <c r="BK667"/>
  <c r="BK666"/>
  <c r="J666"/>
  <c r="J667"/>
  <c r="BF667"/>
  <c r="J122"/>
  <c r="BI665"/>
  <c r="BH665"/>
  <c r="BG665"/>
  <c r="BE665"/>
  <c r="T665"/>
  <c r="T664"/>
  <c r="T663"/>
  <c r="R665"/>
  <c r="R664"/>
  <c r="R663"/>
  <c r="P665"/>
  <c r="P664"/>
  <c r="P663"/>
  <c r="BK665"/>
  <c r="BK664"/>
  <c r="J664"/>
  <c r="BK663"/>
  <c r="J663"/>
  <c r="J665"/>
  <c r="BF665"/>
  <c r="J121"/>
  <c r="J120"/>
  <c r="BI654"/>
  <c r="BH654"/>
  <c r="BG654"/>
  <c r="BE654"/>
  <c r="T654"/>
  <c r="R654"/>
  <c r="P654"/>
  <c r="BK654"/>
  <c r="J654"/>
  <c r="BF654"/>
  <c r="BI645"/>
  <c r="BH645"/>
  <c r="BG645"/>
  <c r="BE645"/>
  <c r="T645"/>
  <c r="R645"/>
  <c r="P645"/>
  <c r="BK645"/>
  <c r="J645"/>
  <c r="BF645"/>
  <c r="BI636"/>
  <c r="BH636"/>
  <c r="BG636"/>
  <c r="BE636"/>
  <c r="T636"/>
  <c r="R636"/>
  <c r="P636"/>
  <c r="BK636"/>
  <c r="J636"/>
  <c r="BF636"/>
  <c r="BI627"/>
  <c r="BH627"/>
  <c r="BG627"/>
  <c r="BE627"/>
  <c r="T627"/>
  <c r="T626"/>
  <c r="R627"/>
  <c r="R626"/>
  <c r="P627"/>
  <c r="P626"/>
  <c r="BK627"/>
  <c r="BK626"/>
  <c r="J626"/>
  <c r="J627"/>
  <c r="BF627"/>
  <c r="J119"/>
  <c r="BI617"/>
  <c r="BH617"/>
  <c r="BG617"/>
  <c r="BE617"/>
  <c r="T617"/>
  <c r="R617"/>
  <c r="P617"/>
  <c r="BK617"/>
  <c r="J617"/>
  <c r="BF617"/>
  <c r="BI608"/>
  <c r="BH608"/>
  <c r="BG608"/>
  <c r="BE608"/>
  <c r="T608"/>
  <c r="T607"/>
  <c r="R608"/>
  <c r="R607"/>
  <c r="P608"/>
  <c r="P607"/>
  <c r="BK608"/>
  <c r="BK607"/>
  <c r="J607"/>
  <c r="J608"/>
  <c r="BF608"/>
  <c r="J118"/>
  <c r="BI606"/>
  <c r="BH606"/>
  <c r="BG606"/>
  <c r="BE606"/>
  <c r="T606"/>
  <c r="R606"/>
  <c r="P606"/>
  <c r="BK606"/>
  <c r="J606"/>
  <c r="BF606"/>
  <c r="BI604"/>
  <c r="BH604"/>
  <c r="BG604"/>
  <c r="BE604"/>
  <c r="T604"/>
  <c r="R604"/>
  <c r="P604"/>
  <c r="BK604"/>
  <c r="J604"/>
  <c r="BF604"/>
  <c r="BI598"/>
  <c r="BH598"/>
  <c r="BG598"/>
  <c r="BE598"/>
  <c r="T598"/>
  <c r="R598"/>
  <c r="P598"/>
  <c r="BK598"/>
  <c r="J598"/>
  <c r="BF598"/>
  <c r="BI591"/>
  <c r="BH591"/>
  <c r="BG591"/>
  <c r="BE591"/>
  <c r="T591"/>
  <c r="R591"/>
  <c r="P591"/>
  <c r="BK591"/>
  <c r="J591"/>
  <c r="BF591"/>
  <c r="BI589"/>
  <c r="BH589"/>
  <c r="BG589"/>
  <c r="BE589"/>
  <c r="T589"/>
  <c r="R589"/>
  <c r="P589"/>
  <c r="BK589"/>
  <c r="J589"/>
  <c r="BF589"/>
  <c r="BI585"/>
  <c r="BH585"/>
  <c r="BG585"/>
  <c r="BE585"/>
  <c r="T585"/>
  <c r="R585"/>
  <c r="P585"/>
  <c r="BK585"/>
  <c r="J585"/>
  <c r="BF585"/>
  <c r="BI582"/>
  <c r="BH582"/>
  <c r="BG582"/>
  <c r="BE582"/>
  <c r="T582"/>
  <c r="R582"/>
  <c r="P582"/>
  <c r="BK582"/>
  <c r="J582"/>
  <c r="BF582"/>
  <c r="BI575"/>
  <c r="BH575"/>
  <c r="BG575"/>
  <c r="BE575"/>
  <c r="T575"/>
  <c r="R575"/>
  <c r="P575"/>
  <c r="BK575"/>
  <c r="J575"/>
  <c r="BF575"/>
  <c r="BI571"/>
  <c r="BH571"/>
  <c r="BG571"/>
  <c r="BE571"/>
  <c r="T571"/>
  <c r="T570"/>
  <c r="R571"/>
  <c r="R570"/>
  <c r="P571"/>
  <c r="P570"/>
  <c r="BK571"/>
  <c r="BK570"/>
  <c r="J570"/>
  <c r="J571"/>
  <c r="BF571"/>
  <c r="J117"/>
  <c r="BI569"/>
  <c r="BH569"/>
  <c r="BG569"/>
  <c r="BE569"/>
  <c r="T569"/>
  <c r="R569"/>
  <c r="P569"/>
  <c r="BK569"/>
  <c r="J569"/>
  <c r="BF569"/>
  <c r="BI564"/>
  <c r="BH564"/>
  <c r="BG564"/>
  <c r="BE564"/>
  <c r="T564"/>
  <c r="R564"/>
  <c r="P564"/>
  <c r="BK564"/>
  <c r="J564"/>
  <c r="BF564"/>
  <c r="BI560"/>
  <c r="BH560"/>
  <c r="BG560"/>
  <c r="BE560"/>
  <c r="T560"/>
  <c r="R560"/>
  <c r="P560"/>
  <c r="BK560"/>
  <c r="J560"/>
  <c r="BF560"/>
  <c r="BI557"/>
  <c r="BH557"/>
  <c r="BG557"/>
  <c r="BE557"/>
  <c r="T557"/>
  <c r="R557"/>
  <c r="P557"/>
  <c r="BK557"/>
  <c r="J557"/>
  <c r="BF557"/>
  <c r="BI551"/>
  <c r="BH551"/>
  <c r="BG551"/>
  <c r="BE551"/>
  <c r="T551"/>
  <c r="R551"/>
  <c r="P551"/>
  <c r="BK551"/>
  <c r="J551"/>
  <c r="BF551"/>
  <c r="BI546"/>
  <c r="BH546"/>
  <c r="BG546"/>
  <c r="BE546"/>
  <c r="T546"/>
  <c r="R546"/>
  <c r="P546"/>
  <c r="BK546"/>
  <c r="J546"/>
  <c r="BF546"/>
  <c r="BI543"/>
  <c r="BH543"/>
  <c r="BG543"/>
  <c r="BE543"/>
  <c r="T543"/>
  <c r="R543"/>
  <c r="P543"/>
  <c r="BK543"/>
  <c r="J543"/>
  <c r="BF543"/>
  <c r="BI537"/>
  <c r="BH537"/>
  <c r="BG537"/>
  <c r="BE537"/>
  <c r="T537"/>
  <c r="R537"/>
  <c r="P537"/>
  <c r="BK537"/>
  <c r="J537"/>
  <c r="BF537"/>
  <c r="BI532"/>
  <c r="BH532"/>
  <c r="BG532"/>
  <c r="BE532"/>
  <c r="T532"/>
  <c r="R532"/>
  <c r="P532"/>
  <c r="BK532"/>
  <c r="J532"/>
  <c r="BF532"/>
  <c r="BI526"/>
  <c r="BH526"/>
  <c r="BG526"/>
  <c r="BE526"/>
  <c r="T526"/>
  <c r="R526"/>
  <c r="P526"/>
  <c r="BK526"/>
  <c r="J526"/>
  <c r="BF526"/>
  <c r="BI517"/>
  <c r="BH517"/>
  <c r="BG517"/>
  <c r="BE517"/>
  <c r="T517"/>
  <c r="R517"/>
  <c r="P517"/>
  <c r="BK517"/>
  <c r="J517"/>
  <c r="BF517"/>
  <c r="BI508"/>
  <c r="BH508"/>
  <c r="BG508"/>
  <c r="BE508"/>
  <c r="T508"/>
  <c r="T507"/>
  <c r="R508"/>
  <c r="R507"/>
  <c r="P508"/>
  <c r="P507"/>
  <c r="BK508"/>
  <c r="BK507"/>
  <c r="J507"/>
  <c r="J508"/>
  <c r="BF508"/>
  <c r="J116"/>
  <c r="BI503"/>
  <c r="BH503"/>
  <c r="BG503"/>
  <c r="BE503"/>
  <c r="T503"/>
  <c r="T502"/>
  <c r="R503"/>
  <c r="R502"/>
  <c r="P503"/>
  <c r="P502"/>
  <c r="BK503"/>
  <c r="BK502"/>
  <c r="J502"/>
  <c r="J503"/>
  <c r="BF503"/>
  <c r="J115"/>
  <c r="BI501"/>
  <c r="BH501"/>
  <c r="BG501"/>
  <c r="BE501"/>
  <c r="T501"/>
  <c r="R501"/>
  <c r="P501"/>
  <c r="BK501"/>
  <c r="J501"/>
  <c r="BF501"/>
  <c r="BI496"/>
  <c r="BH496"/>
  <c r="BG496"/>
  <c r="BE496"/>
  <c r="T496"/>
  <c r="R496"/>
  <c r="P496"/>
  <c r="BK496"/>
  <c r="J496"/>
  <c r="BF496"/>
  <c r="BI491"/>
  <c r="BH491"/>
  <c r="BG491"/>
  <c r="BE491"/>
  <c r="T491"/>
  <c r="R491"/>
  <c r="P491"/>
  <c r="BK491"/>
  <c r="J491"/>
  <c r="BF491"/>
  <c r="BI487"/>
  <c r="BH487"/>
  <c r="BG487"/>
  <c r="BE487"/>
  <c r="T487"/>
  <c r="R487"/>
  <c r="P487"/>
  <c r="BK487"/>
  <c r="J487"/>
  <c r="BF487"/>
  <c r="BI482"/>
  <c r="BH482"/>
  <c r="BG482"/>
  <c r="BE482"/>
  <c r="T482"/>
  <c r="R482"/>
  <c r="P482"/>
  <c r="BK482"/>
  <c r="J482"/>
  <c r="BF482"/>
  <c r="BI477"/>
  <c r="BH477"/>
  <c r="BG477"/>
  <c r="BE477"/>
  <c r="T477"/>
  <c r="R477"/>
  <c r="P477"/>
  <c r="BK477"/>
  <c r="J477"/>
  <c r="BF477"/>
  <c r="BI474"/>
  <c r="BH474"/>
  <c r="BG474"/>
  <c r="BE474"/>
  <c r="T474"/>
  <c r="R474"/>
  <c r="P474"/>
  <c r="BK474"/>
  <c r="J474"/>
  <c r="BF474"/>
  <c r="BI472"/>
  <c r="BH472"/>
  <c r="BG472"/>
  <c r="BE472"/>
  <c r="T472"/>
  <c r="T471"/>
  <c r="R472"/>
  <c r="R471"/>
  <c r="P472"/>
  <c r="P471"/>
  <c r="BK472"/>
  <c r="BK471"/>
  <c r="J471"/>
  <c r="J472"/>
  <c r="BF472"/>
  <c r="J114"/>
  <c r="BI470"/>
  <c r="BH470"/>
  <c r="BG470"/>
  <c r="BE470"/>
  <c r="T470"/>
  <c r="R470"/>
  <c r="P470"/>
  <c r="BK470"/>
  <c r="J470"/>
  <c r="BF470"/>
  <c r="BI467"/>
  <c r="BH467"/>
  <c r="BG467"/>
  <c r="BE467"/>
  <c r="T467"/>
  <c r="R467"/>
  <c r="P467"/>
  <c r="BK467"/>
  <c r="J467"/>
  <c r="BF467"/>
  <c r="BI464"/>
  <c r="BH464"/>
  <c r="BG464"/>
  <c r="BE464"/>
  <c r="T464"/>
  <c r="R464"/>
  <c r="P464"/>
  <c r="BK464"/>
  <c r="J464"/>
  <c r="BF464"/>
  <c r="BI462"/>
  <c r="BH462"/>
  <c r="BG462"/>
  <c r="BE462"/>
  <c r="T462"/>
  <c r="R462"/>
  <c r="P462"/>
  <c r="BK462"/>
  <c r="J462"/>
  <c r="BF462"/>
  <c r="BI460"/>
  <c r="BH460"/>
  <c r="BG460"/>
  <c r="BE460"/>
  <c r="T460"/>
  <c r="R460"/>
  <c r="P460"/>
  <c r="BK460"/>
  <c r="J460"/>
  <c r="BF460"/>
  <c r="BI456"/>
  <c r="BH456"/>
  <c r="BG456"/>
  <c r="BE456"/>
  <c r="T456"/>
  <c r="R456"/>
  <c r="P456"/>
  <c r="BK456"/>
  <c r="J456"/>
  <c r="BF456"/>
  <c r="BI452"/>
  <c r="BH452"/>
  <c r="BG452"/>
  <c r="BE452"/>
  <c r="T452"/>
  <c r="R452"/>
  <c r="P452"/>
  <c r="BK452"/>
  <c r="J452"/>
  <c r="BF452"/>
  <c r="BI448"/>
  <c r="BH448"/>
  <c r="BG448"/>
  <c r="BE448"/>
  <c r="T448"/>
  <c r="R448"/>
  <c r="P448"/>
  <c r="BK448"/>
  <c r="J448"/>
  <c r="BF448"/>
  <c r="BI444"/>
  <c r="BH444"/>
  <c r="BG444"/>
  <c r="BE444"/>
  <c r="T444"/>
  <c r="R444"/>
  <c r="P444"/>
  <c r="BK444"/>
  <c r="J444"/>
  <c r="BF444"/>
  <c r="BI439"/>
  <c r="BH439"/>
  <c r="BG439"/>
  <c r="BE439"/>
  <c r="T439"/>
  <c r="R439"/>
  <c r="P439"/>
  <c r="BK439"/>
  <c r="J439"/>
  <c r="BF439"/>
  <c r="BI435"/>
  <c r="BH435"/>
  <c r="BG435"/>
  <c r="BE435"/>
  <c r="T435"/>
  <c r="R435"/>
  <c r="P435"/>
  <c r="BK435"/>
  <c r="J435"/>
  <c r="BF435"/>
  <c r="BI431"/>
  <c r="BH431"/>
  <c r="BG431"/>
  <c r="BE431"/>
  <c r="T431"/>
  <c r="R431"/>
  <c r="P431"/>
  <c r="BK431"/>
  <c r="J431"/>
  <c r="BF431"/>
  <c r="BI430"/>
  <c r="BH430"/>
  <c r="BG430"/>
  <c r="BE430"/>
  <c r="T430"/>
  <c r="T429"/>
  <c r="R430"/>
  <c r="R429"/>
  <c r="P430"/>
  <c r="P429"/>
  <c r="BK430"/>
  <c r="BK429"/>
  <c r="J429"/>
  <c r="J430"/>
  <c r="BF430"/>
  <c r="J113"/>
  <c r="BI425"/>
  <c r="BH425"/>
  <c r="BG425"/>
  <c r="BE425"/>
  <c r="T425"/>
  <c r="T424"/>
  <c r="R425"/>
  <c r="R424"/>
  <c r="P425"/>
  <c r="P424"/>
  <c r="BK425"/>
  <c r="BK424"/>
  <c r="J424"/>
  <c r="J425"/>
  <c r="BF425"/>
  <c r="J112"/>
  <c r="BI423"/>
  <c r="BH423"/>
  <c r="BG423"/>
  <c r="BE423"/>
  <c r="T423"/>
  <c r="R423"/>
  <c r="P423"/>
  <c r="BK423"/>
  <c r="J423"/>
  <c r="BF423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8"/>
  <c r="BH418"/>
  <c r="BG418"/>
  <c r="BE418"/>
  <c r="T418"/>
  <c r="R418"/>
  <c r="P418"/>
  <c r="BK418"/>
  <c r="J418"/>
  <c r="BF418"/>
  <c r="BI412"/>
  <c r="BH412"/>
  <c r="BG412"/>
  <c r="BE412"/>
  <c r="T412"/>
  <c r="T411"/>
  <c r="R412"/>
  <c r="R411"/>
  <c r="P412"/>
  <c r="P411"/>
  <c r="BK412"/>
  <c r="BK411"/>
  <c r="J411"/>
  <c r="J412"/>
  <c r="BF412"/>
  <c r="J111"/>
  <c r="BI410"/>
  <c r="BH410"/>
  <c r="BG410"/>
  <c r="BE410"/>
  <c r="T410"/>
  <c r="R410"/>
  <c r="P410"/>
  <c r="BK410"/>
  <c r="J410"/>
  <c r="BF410"/>
  <c r="BI406"/>
  <c r="BH406"/>
  <c r="BG406"/>
  <c r="BE406"/>
  <c r="T406"/>
  <c r="R406"/>
  <c r="P406"/>
  <c r="BK406"/>
  <c r="J406"/>
  <c r="BF406"/>
  <c r="BI404"/>
  <c r="BH404"/>
  <c r="BG404"/>
  <c r="BE404"/>
  <c r="T404"/>
  <c r="T403"/>
  <c r="R404"/>
  <c r="R403"/>
  <c r="P404"/>
  <c r="P403"/>
  <c r="BK404"/>
  <c r="BK403"/>
  <c r="J403"/>
  <c r="J404"/>
  <c r="BF404"/>
  <c r="J110"/>
  <c r="BI402"/>
  <c r="BH402"/>
  <c r="BG402"/>
  <c r="BE402"/>
  <c r="T402"/>
  <c r="R402"/>
  <c r="P402"/>
  <c r="BK402"/>
  <c r="J402"/>
  <c r="BF402"/>
  <c r="BI395"/>
  <c r="BH395"/>
  <c r="BG395"/>
  <c r="BE395"/>
  <c r="T395"/>
  <c r="R395"/>
  <c r="P395"/>
  <c r="BK395"/>
  <c r="J395"/>
  <c r="BF395"/>
  <c r="BI388"/>
  <c r="BH388"/>
  <c r="BG388"/>
  <c r="BE388"/>
  <c r="T388"/>
  <c r="R388"/>
  <c r="P388"/>
  <c r="BK388"/>
  <c r="J388"/>
  <c r="BF388"/>
  <c r="BI386"/>
  <c r="BH386"/>
  <c r="BG386"/>
  <c r="BE386"/>
  <c r="T386"/>
  <c r="T385"/>
  <c r="R386"/>
  <c r="R385"/>
  <c r="P386"/>
  <c r="P385"/>
  <c r="BK386"/>
  <c r="BK385"/>
  <c r="J385"/>
  <c r="J386"/>
  <c r="BF386"/>
  <c r="J109"/>
  <c r="BI384"/>
  <c r="BH384"/>
  <c r="BG384"/>
  <c r="BE384"/>
  <c r="T384"/>
  <c r="R384"/>
  <c r="P384"/>
  <c r="BK384"/>
  <c r="J384"/>
  <c r="BF384"/>
  <c r="BI382"/>
  <c r="BH382"/>
  <c r="BG382"/>
  <c r="BE382"/>
  <c r="T382"/>
  <c r="T381"/>
  <c r="R382"/>
  <c r="R381"/>
  <c r="P382"/>
  <c r="P381"/>
  <c r="BK382"/>
  <c r="BK381"/>
  <c r="J381"/>
  <c r="J382"/>
  <c r="BF382"/>
  <c r="J108"/>
  <c r="BI380"/>
  <c r="BH380"/>
  <c r="BG380"/>
  <c r="BE380"/>
  <c r="T380"/>
  <c r="R380"/>
  <c r="P380"/>
  <c r="BK380"/>
  <c r="J380"/>
  <c r="BF380"/>
  <c r="BI379"/>
  <c r="BH379"/>
  <c r="BG379"/>
  <c r="BE379"/>
  <c r="T379"/>
  <c r="R379"/>
  <c r="P379"/>
  <c r="BK379"/>
  <c r="J379"/>
  <c r="BF379"/>
  <c r="BI377"/>
  <c r="BH377"/>
  <c r="BG377"/>
  <c r="BE377"/>
  <c r="T377"/>
  <c r="R377"/>
  <c r="P377"/>
  <c r="BK377"/>
  <c r="J377"/>
  <c r="BF377"/>
  <c r="BI375"/>
  <c r="BH375"/>
  <c r="BG375"/>
  <c r="BE375"/>
  <c r="T375"/>
  <c r="R375"/>
  <c r="P375"/>
  <c r="BK375"/>
  <c r="J375"/>
  <c r="BF375"/>
  <c r="BI373"/>
  <c r="BH373"/>
  <c r="BG373"/>
  <c r="BE373"/>
  <c r="T373"/>
  <c r="R373"/>
  <c r="P373"/>
  <c r="BK373"/>
  <c r="J373"/>
  <c r="BF373"/>
  <c r="BI371"/>
  <c r="BH371"/>
  <c r="BG371"/>
  <c r="BE371"/>
  <c r="T371"/>
  <c r="R371"/>
  <c r="P371"/>
  <c r="BK371"/>
  <c r="J371"/>
  <c r="BF371"/>
  <c r="BI369"/>
  <c r="BH369"/>
  <c r="BG369"/>
  <c r="BE369"/>
  <c r="T369"/>
  <c r="R369"/>
  <c r="P369"/>
  <c r="BK369"/>
  <c r="J369"/>
  <c r="BF369"/>
  <c r="BI367"/>
  <c r="BH367"/>
  <c r="BG367"/>
  <c r="BE367"/>
  <c r="T367"/>
  <c r="R367"/>
  <c r="P367"/>
  <c r="BK367"/>
  <c r="J367"/>
  <c r="BF367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61"/>
  <c r="BH361"/>
  <c r="BG361"/>
  <c r="BE361"/>
  <c r="T361"/>
  <c r="T360"/>
  <c r="R361"/>
  <c r="R360"/>
  <c r="P361"/>
  <c r="P360"/>
  <c r="BK361"/>
  <c r="BK360"/>
  <c r="J360"/>
  <c r="J361"/>
  <c r="BF361"/>
  <c r="J107"/>
  <c r="BI359"/>
  <c r="BH359"/>
  <c r="BG359"/>
  <c r="BE359"/>
  <c r="T359"/>
  <c r="R359"/>
  <c r="P359"/>
  <c r="BK359"/>
  <c r="J359"/>
  <c r="BF359"/>
  <c r="BI355"/>
  <c r="BH355"/>
  <c r="BG355"/>
  <c r="BE355"/>
  <c r="T355"/>
  <c r="R355"/>
  <c r="P355"/>
  <c r="BK355"/>
  <c r="J355"/>
  <c r="BF355"/>
  <c r="BI351"/>
  <c r="BH351"/>
  <c r="BG351"/>
  <c r="BE351"/>
  <c r="T351"/>
  <c r="T350"/>
  <c r="R351"/>
  <c r="R350"/>
  <c r="P351"/>
  <c r="P350"/>
  <c r="BK351"/>
  <c r="BK350"/>
  <c r="J350"/>
  <c r="J351"/>
  <c r="BF351"/>
  <c r="J106"/>
  <c r="BI349"/>
  <c r="BH349"/>
  <c r="BG349"/>
  <c r="BE349"/>
  <c r="T349"/>
  <c r="R349"/>
  <c r="P349"/>
  <c r="BK349"/>
  <c r="J349"/>
  <c r="BF349"/>
  <c r="BI344"/>
  <c r="BH344"/>
  <c r="BG344"/>
  <c r="BE344"/>
  <c r="T344"/>
  <c r="R344"/>
  <c r="P344"/>
  <c r="BK344"/>
  <c r="J344"/>
  <c r="BF344"/>
  <c r="BI341"/>
  <c r="BH341"/>
  <c r="BG341"/>
  <c r="BE341"/>
  <c r="T341"/>
  <c r="R341"/>
  <c r="P341"/>
  <c r="BK341"/>
  <c r="J341"/>
  <c r="BF341"/>
  <c r="BI339"/>
  <c r="BH339"/>
  <c r="BG339"/>
  <c r="BE339"/>
  <c r="T339"/>
  <c r="T338"/>
  <c r="R339"/>
  <c r="R338"/>
  <c r="P339"/>
  <c r="P338"/>
  <c r="BK339"/>
  <c r="BK338"/>
  <c r="J338"/>
  <c r="J339"/>
  <c r="BF339"/>
  <c r="J105"/>
  <c r="BI337"/>
  <c r="BH337"/>
  <c r="BG337"/>
  <c r="BE337"/>
  <c r="T337"/>
  <c r="R337"/>
  <c r="P337"/>
  <c r="BK337"/>
  <c r="J337"/>
  <c r="BF337"/>
  <c r="BI333"/>
  <c r="BH333"/>
  <c r="BG333"/>
  <c r="BE333"/>
  <c r="T333"/>
  <c r="R333"/>
  <c r="P333"/>
  <c r="BK333"/>
  <c r="J333"/>
  <c r="BF333"/>
  <c r="BI328"/>
  <c r="BH328"/>
  <c r="BG328"/>
  <c r="BE328"/>
  <c r="T328"/>
  <c r="R328"/>
  <c r="P328"/>
  <c r="BK328"/>
  <c r="J328"/>
  <c r="BF328"/>
  <c r="BI324"/>
  <c r="BH324"/>
  <c r="BG324"/>
  <c r="BE324"/>
  <c r="T324"/>
  <c r="R324"/>
  <c r="P324"/>
  <c r="BK324"/>
  <c r="J324"/>
  <c r="BF324"/>
  <c r="BI320"/>
  <c r="BH320"/>
  <c r="BG320"/>
  <c r="BE320"/>
  <c r="T320"/>
  <c r="T319"/>
  <c r="T318"/>
  <c r="R320"/>
  <c r="R319"/>
  <c r="R318"/>
  <c r="P320"/>
  <c r="P319"/>
  <c r="P318"/>
  <c r="BK320"/>
  <c r="BK319"/>
  <c r="J319"/>
  <c r="BK318"/>
  <c r="J318"/>
  <c r="J320"/>
  <c r="BF320"/>
  <c r="J104"/>
  <c r="J103"/>
  <c r="BI317"/>
  <c r="BH317"/>
  <c r="BG317"/>
  <c r="BE317"/>
  <c r="T317"/>
  <c r="T316"/>
  <c r="R317"/>
  <c r="R316"/>
  <c r="P317"/>
  <c r="P316"/>
  <c r="BK317"/>
  <c r="BK316"/>
  <c r="J316"/>
  <c r="J317"/>
  <c r="BF317"/>
  <c r="J102"/>
  <c r="BI314"/>
  <c r="BH314"/>
  <c r="BG314"/>
  <c r="BE314"/>
  <c r="T314"/>
  <c r="R314"/>
  <c r="P314"/>
  <c r="BK314"/>
  <c r="J314"/>
  <c r="BF314"/>
  <c r="BI309"/>
  <c r="BH309"/>
  <c r="BG309"/>
  <c r="BE309"/>
  <c r="T309"/>
  <c r="R309"/>
  <c r="P309"/>
  <c r="BK309"/>
  <c r="J309"/>
  <c r="BF309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T304"/>
  <c r="R305"/>
  <c r="R304"/>
  <c r="P305"/>
  <c r="P304"/>
  <c r="BK305"/>
  <c r="BK304"/>
  <c r="J304"/>
  <c r="J305"/>
  <c r="BF305"/>
  <c r="J101"/>
  <c r="BI297"/>
  <c r="BH297"/>
  <c r="BG297"/>
  <c r="BE297"/>
  <c r="T297"/>
  <c r="R297"/>
  <c r="P297"/>
  <c r="BK297"/>
  <c r="J297"/>
  <c r="BF297"/>
  <c r="BI288"/>
  <c r="BH288"/>
  <c r="BG288"/>
  <c r="BE288"/>
  <c r="T288"/>
  <c r="R288"/>
  <c r="P288"/>
  <c r="BK288"/>
  <c r="J288"/>
  <c r="BF288"/>
  <c r="BI286"/>
  <c r="BH286"/>
  <c r="BG286"/>
  <c r="BE286"/>
  <c r="T286"/>
  <c r="R286"/>
  <c r="P286"/>
  <c r="BK286"/>
  <c r="J286"/>
  <c r="BF286"/>
  <c r="BI283"/>
  <c r="BH283"/>
  <c r="BG283"/>
  <c r="BE283"/>
  <c r="T283"/>
  <c r="R283"/>
  <c r="P283"/>
  <c r="BK283"/>
  <c r="J283"/>
  <c r="BF283"/>
  <c r="BI276"/>
  <c r="BH276"/>
  <c r="BG276"/>
  <c r="BE276"/>
  <c r="T276"/>
  <c r="R276"/>
  <c r="P276"/>
  <c r="BK276"/>
  <c r="J276"/>
  <c r="BF276"/>
  <c r="BI269"/>
  <c r="BH269"/>
  <c r="BG269"/>
  <c r="BE269"/>
  <c r="T269"/>
  <c r="R269"/>
  <c r="P269"/>
  <c r="BK269"/>
  <c r="J269"/>
  <c r="BF269"/>
  <c r="BI260"/>
  <c r="BH260"/>
  <c r="BG260"/>
  <c r="BE260"/>
  <c r="T260"/>
  <c r="T259"/>
  <c r="R260"/>
  <c r="R259"/>
  <c r="P260"/>
  <c r="P259"/>
  <c r="BK260"/>
  <c r="BK259"/>
  <c r="J259"/>
  <c r="J260"/>
  <c r="BF260"/>
  <c r="J100"/>
  <c r="BI250"/>
  <c r="BH250"/>
  <c r="BG250"/>
  <c r="BE250"/>
  <c r="T250"/>
  <c r="R250"/>
  <c r="P250"/>
  <c r="BK250"/>
  <c r="J250"/>
  <c r="BF250"/>
  <c r="BI241"/>
  <c r="BH241"/>
  <c r="BG241"/>
  <c r="BE241"/>
  <c r="T241"/>
  <c r="R241"/>
  <c r="P241"/>
  <c r="BK241"/>
  <c r="J241"/>
  <c r="BF241"/>
  <c r="BI232"/>
  <c r="BH232"/>
  <c r="BG232"/>
  <c r="BE232"/>
  <c r="T232"/>
  <c r="R232"/>
  <c r="P232"/>
  <c r="BK232"/>
  <c r="J232"/>
  <c r="BF232"/>
  <c r="BI226"/>
  <c r="BH226"/>
  <c r="BG226"/>
  <c r="BE226"/>
  <c r="T226"/>
  <c r="R226"/>
  <c r="P226"/>
  <c r="BK226"/>
  <c r="J226"/>
  <c r="BF226"/>
  <c r="BI217"/>
  <c r="BH217"/>
  <c r="BG217"/>
  <c r="BE217"/>
  <c r="T217"/>
  <c r="R217"/>
  <c r="P217"/>
  <c r="BK217"/>
  <c r="J217"/>
  <c r="BF217"/>
  <c r="BI210"/>
  <c r="BH210"/>
  <c r="BG210"/>
  <c r="BE210"/>
  <c r="T210"/>
  <c r="R210"/>
  <c r="P210"/>
  <c r="BK210"/>
  <c r="J210"/>
  <c r="BF210"/>
  <c r="BI201"/>
  <c r="BH201"/>
  <c r="BG201"/>
  <c r="BE201"/>
  <c r="T201"/>
  <c r="R201"/>
  <c r="P201"/>
  <c r="BK201"/>
  <c r="J201"/>
  <c r="BF201"/>
  <c r="BI192"/>
  <c r="BH192"/>
  <c r="BG192"/>
  <c r="BE192"/>
  <c r="T192"/>
  <c r="R192"/>
  <c r="P192"/>
  <c r="BK192"/>
  <c r="J192"/>
  <c r="BF192"/>
  <c r="BI183"/>
  <c r="BH183"/>
  <c r="BG183"/>
  <c r="BE183"/>
  <c r="T183"/>
  <c r="R183"/>
  <c r="P183"/>
  <c r="BK183"/>
  <c r="J183"/>
  <c r="BF183"/>
  <c r="BI174"/>
  <c r="BH174"/>
  <c r="BG174"/>
  <c r="BE174"/>
  <c r="T174"/>
  <c r="R174"/>
  <c r="P174"/>
  <c r="BK174"/>
  <c r="J174"/>
  <c r="BF174"/>
  <c r="BI165"/>
  <c r="BH165"/>
  <c r="BG165"/>
  <c r="BE165"/>
  <c r="T165"/>
  <c r="R165"/>
  <c r="P165"/>
  <c r="BK165"/>
  <c r="J165"/>
  <c r="BF165"/>
  <c r="BI156"/>
  <c r="BH156"/>
  <c r="BG156"/>
  <c r="BE156"/>
  <c r="T156"/>
  <c r="T155"/>
  <c r="R156"/>
  <c r="R155"/>
  <c r="P156"/>
  <c r="P155"/>
  <c r="BK156"/>
  <c r="BK155"/>
  <c r="J155"/>
  <c r="J156"/>
  <c r="BF156"/>
  <c r="J99"/>
  <c r="BI153"/>
  <c r="BH153"/>
  <c r="BG153"/>
  <c r="BE153"/>
  <c r="T153"/>
  <c r="R153"/>
  <c r="P153"/>
  <c r="BK153"/>
  <c r="J153"/>
  <c r="BF153"/>
  <c r="BI151"/>
  <c r="BH151"/>
  <c r="BG151"/>
  <c r="BE151"/>
  <c r="T151"/>
  <c r="R151"/>
  <c r="P151"/>
  <c r="BK151"/>
  <c r="J151"/>
  <c r="BF151"/>
  <c r="BI147"/>
  <c r="BH147"/>
  <c r="BG147"/>
  <c r="BE147"/>
  <c r="T147"/>
  <c r="R147"/>
  <c r="P147"/>
  <c r="BK147"/>
  <c r="J147"/>
  <c r="BF147"/>
  <c r="BI145"/>
  <c r="F37"/>
  <c i="1" r="BD95"/>
  <c i="2" r="BH145"/>
  <c r="F36"/>
  <c i="1" r="BC95"/>
  <c i="2" r="BG145"/>
  <c r="F35"/>
  <c i="1" r="BB95"/>
  <c i="2" r="BE145"/>
  <c r="J33"/>
  <c i="1" r="AV95"/>
  <c i="2" r="F33"/>
  <c i="1" r="AZ95"/>
  <c i="2" r="T145"/>
  <c r="T144"/>
  <c r="T143"/>
  <c r="T142"/>
  <c r="R145"/>
  <c r="R144"/>
  <c r="R143"/>
  <c r="R142"/>
  <c r="P145"/>
  <c r="P144"/>
  <c r="P143"/>
  <c r="P142"/>
  <c i="1" r="AU95"/>
  <c i="2" r="BK145"/>
  <c r="BK144"/>
  <c r="J144"/>
  <c r="BK143"/>
  <c r="J143"/>
  <c r="BK142"/>
  <c r="J142"/>
  <c r="J96"/>
  <c r="J30"/>
  <c i="1" r="AG95"/>
  <c i="2" r="J145"/>
  <c r="BF145"/>
  <c r="J34"/>
  <c i="1" r="AW95"/>
  <c i="2" r="F34"/>
  <c i="1" r="BA95"/>
  <c i="2" r="J98"/>
  <c r="J97"/>
  <c r="F138"/>
  <c r="F136"/>
  <c r="E134"/>
  <c r="F91"/>
  <c r="F89"/>
  <c r="E87"/>
  <c r="J39"/>
  <c r="J24"/>
  <c r="E24"/>
  <c r="J139"/>
  <c r="J92"/>
  <c r="J23"/>
  <c r="J21"/>
  <c r="E21"/>
  <c r="J138"/>
  <c r="J91"/>
  <c r="J20"/>
  <c r="J18"/>
  <c r="E18"/>
  <c r="F139"/>
  <c r="F92"/>
  <c r="J17"/>
  <c r="J12"/>
  <c r="J136"/>
  <c r="J89"/>
  <c r="E7"/>
  <c r="E13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<sst xmlns="http://schemas.openxmlformats.org/spreadsheetml/2006/main">
  <si>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</si>
  <si>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</si>
  <si>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</si>
  <si>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</si>
  <si>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</si>
  <si>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{e96801d7-f859-444c-a468-3a4c6fc9daad}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</si>
  <si>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</si>
  <si>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</si>
  <si>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</si>
  <si>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</si>
  <si>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</si>
  <si>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</si>
  <si>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</si>
  <si>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</si>
  <si>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Ostrov_11_190201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</si>
  <si>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</si>
  <si>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</si>
  <si>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</t>
  </si>
  <si>
    <t>KSO:</t>
  </si>
  <si>
    <t>CC-CZ:</t>
  </si>
  <si>
    <t>Místo:</t>
  </si>
  <si>
    <t xml:space="preserve"> </t>
  </si>
  <si>
    <t>Datum:</t>
  </si>
  <si>
    <t>20. 3. 2018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</si>
  <si>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</si>
  <si>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</si>
  <si>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</si>
  <si>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</si>
  <si>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</si>
  <si>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</si>
  <si>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</si>
  <si>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</si>
  <si>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</si>
  <si>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True</t>
  </si>
  <si>
    <t>Zpracovatel:</t>
  </si>
  <si>
    <t>Poznámka:</t>
  </si>
  <si>
    <t>*** cena předběžná, výběr dle investora. _x000d_
Rozpočet neobsahuje elektroinstalaci, vysekání a začištění drážek elektroinstalace.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</si>
  <si>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</si>
  <si>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</si>
  <si>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</si>
  <si>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</si>
  <si>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</si>
  <si>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</si>
  <si>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</si>
  <si>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</si>
  <si>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</si>
  <si>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</si>
  <si>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</si>
  <si>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</si>
  <si>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</si>
  <si>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</si>
  <si>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</si>
  <si>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</si>
  <si>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</si>
  <si>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</si>
  <si>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</si>
  <si>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</si>
  <si>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</si>
  <si>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</si>
  <si>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</si>
  <si>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</si>
  <si>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</si>
  <si>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</si>
  <si>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</si>
  <si>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</si>
  <si>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</si>
  <si>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</si>
  <si>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</si>
  <si>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</si>
  <si>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</si>
  <si>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</si>
  <si>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</si>
  <si>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</si>
  <si>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</si>
  <si>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</si>
  <si>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</si>
  <si>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</si>
  <si>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</si>
  <si>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</si>
  <si>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</si>
  <si>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</si>
  <si>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</si>
  <si>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</si>
  <si>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Brigádnická 707/8, Ostrov</t>
  </si>
  <si>
    <t>STA</t>
  </si>
  <si>
    <t>{b29db331-b344-4d1e-9974-9754699f6810}</t>
  </si>
  <si>
    <t>2</t>
  </si>
  <si>
    <t>Brigádnická 710/8, Ostrov</t>
  </si>
  <si>
    <t>{bd90af9e-9d19-4dd1-bee0-46976f4302e6}</t>
  </si>
  <si>
    <t>KRYCÍ LIST SOUPISU PRACÍ</t>
  </si>
  <si>
    <t>Objekt:</t>
  </si>
  <si>
    <t>1 - Brigádnická 707/8,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</si>
  <si>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</si>
  <si>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</si>
  <si>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</si>
  <si>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</si>
  <si>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</si>
  <si>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</si>
  <si>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</si>
  <si>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</si>
  <si>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</si>
  <si>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</si>
  <si>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</si>
  <si>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</si>
  <si>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</si>
  <si>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</si>
  <si>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</si>
  <si>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</si>
  <si>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</si>
  <si>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</si>
  <si>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</si>
  <si>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</si>
  <si>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</si>
  <si>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</si>
  <si>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</si>
  <si>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</si>
  <si>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</si>
  <si>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</si>
  <si>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</si>
  <si>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</si>
  <si>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</si>
  <si>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</si>
  <si>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</si>
  <si>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</si>
  <si>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</si>
  <si>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</si>
  <si>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</si>
  <si>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</si>
  <si>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</si>
  <si>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</si>
  <si>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</si>
  <si>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</si>
  <si>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</si>
  <si>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</si>
  <si>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</si>
  <si>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</si>
  <si>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</si>
  <si>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</si>
  <si>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</si>
  <si>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</si>
  <si>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</si>
  <si>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</si>
  <si>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340271015</t>
  </si>
  <si>
    <t>Zazdívka otvorů v příčkách nebo stěnách plochy do 4 m2 tvárnicemi pórobetonovými tl 75 mm</t>
  </si>
  <si>
    <t>m2</t>
  </si>
  <si>
    <t>CS ÚRS 2019 01</t>
  </si>
  <si>
    <t>4</t>
  </si>
  <si>
    <t>-588167493</t>
  </si>
  <si>
    <t>VV</t>
  </si>
  <si>
    <t>"pro rozvody - odhad" 1,2*2,5</t>
  </si>
  <si>
    <t>340271025</t>
  </si>
  <si>
    <t>Zazdívka otvorů v příčkách nebo stěnách plochy do 4 m2 tvárnicemi pórobetonovými tl 100 mm</t>
  </si>
  <si>
    <t>-727563213</t>
  </si>
  <si>
    <t>"ob.pokoj x kuchyň" 2,2*(1,6)-(0,8*2,0)</t>
  </si>
  <si>
    <t>"ob.pokoj x pokoj" 2,1*0,8</t>
  </si>
  <si>
    <t>Součet</t>
  </si>
  <si>
    <t>346244352</t>
  </si>
  <si>
    <t>Obezdívka koupelnových van ploch rovných tl 50 mm z pórobetonových přesných tvárnic</t>
  </si>
  <si>
    <t>CS ÚRS 2018 01</t>
  </si>
  <si>
    <t>-2111957078</t>
  </si>
  <si>
    <t>"koupelna " 0,6*(0,7+1,75+0,7+1,75)</t>
  </si>
  <si>
    <t>346244354</t>
  </si>
  <si>
    <t>Obezdívka koupelnových van ploch rovných tl 100 mm z pórobetonových přesných tvárnic</t>
  </si>
  <si>
    <t>796192458</t>
  </si>
  <si>
    <t>"WC - Geberit" 1,2*1,15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</si>
  <si>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</si>
  <si>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</si>
  <si>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</si>
  <si>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</si>
  <si>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</si>
  <si>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943963349</t>
  </si>
  <si>
    <t>"kuchyň" (3,2*4,2+0,3*1,2)</t>
  </si>
  <si>
    <t>"ob.pokoj" (4,15*3,9)</t>
  </si>
  <si>
    <t xml:space="preserve">"pokoj"  (4,15*3,56)</t>
  </si>
  <si>
    <t xml:space="preserve">"chodba"  (1,65*3,0+1,2*2,85)</t>
  </si>
  <si>
    <t>"komora" (1,75*0,85)</t>
  </si>
  <si>
    <t>"koupelna" (1,75*1,6+1,0*0,5)</t>
  </si>
  <si>
    <t>"wc" (1,15*2,7)</t>
  </si>
  <si>
    <t>611142001</t>
  </si>
  <si>
    <t>Potažení vnitřních stropů sklovláknitým pletivem vtlačeným do tenkovrstvé hmoty</t>
  </si>
  <si>
    <t>1134926441</t>
  </si>
  <si>
    <t>7</t>
  </si>
  <si>
    <t>611311131</t>
  </si>
  <si>
    <t>Potažení vnitřních rovných stropů vápenným štukem tloušťky do 3 mm</t>
  </si>
  <si>
    <t>1150702567</t>
  </si>
  <si>
    <t>8</t>
  </si>
  <si>
    <t>612131121</t>
  </si>
  <si>
    <t>Penetrační disperzní nátěr vnitřních stěn nanášený ručně</t>
  </si>
  <si>
    <t>1714657641</t>
  </si>
  <si>
    <t>"kuchyň" 2,5*(3,5+3,5+4,2+4,2)-(0,8*2,0*2+1,35*1,4+0,75*2,1)</t>
  </si>
  <si>
    <t>"ob.pokoj" 2,5*(4,15+4,15+3,9+3,9)-(0,8*2,0*2+1,35*1,4+0,75*2,1)</t>
  </si>
  <si>
    <t xml:space="preserve">"pokoj"  2,5*(4,15+4,15+3,56+3,56)-(0,8*2,0+1,4*2,0)</t>
  </si>
  <si>
    <t xml:space="preserve">"chodba"  2,5*(3,5)*2+2,5*(4,2)*2-(0,6*2,0*2+0,8*2,0*3)</t>
  </si>
  <si>
    <t>"komora" 2,5*(1,75+1,75+0,85+0,85)-(0,6*2,0)</t>
  </si>
  <si>
    <t>"koupelna" (2,5)*(1,75+1,75+1,6+1,6)-(1,0*2,2+0,6*2,0)+(0,5)*2,2*2</t>
  </si>
  <si>
    <t>"wc" (2,5)*(1,15+1,15+2,7+2,7)-(0,6*0,9+1,0*2,2)</t>
  </si>
  <si>
    <t>9</t>
  </si>
  <si>
    <t>612142001</t>
  </si>
  <si>
    <t>Potažení vnitřních stěn sklovláknitým pletivem vtlačeným do tenkovrstvé hmoty</t>
  </si>
  <si>
    <t>-303951294</t>
  </si>
  <si>
    <t>10</t>
  </si>
  <si>
    <t>612311131</t>
  </si>
  <si>
    <t>Potažení vnitřních stěn vápenným štukem tloušťky do 3 mm</t>
  </si>
  <si>
    <t>114400111</t>
  </si>
  <si>
    <t>"koupelna" (2,5-2,15)*(1,75+1,75+1,6+1,6)+(0,5)*2,2*2</t>
  </si>
  <si>
    <t>"wc" (2,5-2,15)*(1,15+1,15+2,7+2,7)</t>
  </si>
  <si>
    <t>11</t>
  </si>
  <si>
    <t>612321121</t>
  </si>
  <si>
    <t>Vápenocementová omítka hladká jednovrstvá vnitřních stěn nanášená ručně</t>
  </si>
  <si>
    <t>-1289947690</t>
  </si>
  <si>
    <t xml:space="preserve">"koupelna" </t>
  </si>
  <si>
    <t>2,5*(1,7+1,75+1,6+1,6)-(0,6*2,0+1,0*2,2)</t>
  </si>
  <si>
    <t>0,5*(2,2)*2</t>
  </si>
  <si>
    <t>"wc, okno neodečteno, výměra se použije na ostění okna"</t>
  </si>
  <si>
    <t>2,5*(1,15+2,7+2,7+1,15)</t>
  </si>
  <si>
    <t>12</t>
  </si>
  <si>
    <t>612325111</t>
  </si>
  <si>
    <t>Vápenocementová hladká omítka rýh ve stěnách šířky do 150 mm</t>
  </si>
  <si>
    <t>838409861</t>
  </si>
  <si>
    <t>"rozvody - odhad"</t>
  </si>
  <si>
    <t>"koupelna" (1,6+1,75+0,5)*0,1</t>
  </si>
  <si>
    <t>"kuchyň" 2,0*0,1</t>
  </si>
  <si>
    <t>Mezisoučet</t>
  </si>
  <si>
    <t>"odhad"</t>
  </si>
  <si>
    <t>"koupelna, wc, kuchyň" ((1,6+1,75+0,5)+(2,0)+(2,0))*2*0,1</t>
  </si>
  <si>
    <t>13</t>
  </si>
  <si>
    <t>619991011</t>
  </si>
  <si>
    <t>Obalení konstrukcí a prvků fólií přilepenou lepící páskou</t>
  </si>
  <si>
    <t>-695257421</t>
  </si>
  <si>
    <t xml:space="preserve">"kuchyň"  (1,35*1,4+0,75*2,1)</t>
  </si>
  <si>
    <t xml:space="preserve">"ob.pokoj"  (1,35*1,4+0,75*2,1)</t>
  </si>
  <si>
    <t xml:space="preserve">"pokoj"  (1,4*2,05)</t>
  </si>
  <si>
    <t>"wc" (0,6*0,9)</t>
  </si>
  <si>
    <t>14</t>
  </si>
  <si>
    <t>632441114</t>
  </si>
  <si>
    <t>Potěr anhydritový samonivelační tl do 50 mm ze suchých směsí</t>
  </si>
  <si>
    <t>17248622</t>
  </si>
  <si>
    <t>632481213</t>
  </si>
  <si>
    <t>Separační vrstva z PE fólie</t>
  </si>
  <si>
    <t>2023635971</t>
  </si>
  <si>
    <t>16</t>
  </si>
  <si>
    <t>634112113</t>
  </si>
  <si>
    <t>Obvodová dilatace podlahovým páskem v 80 mm mezi stěnou a samonivelačním potěrem</t>
  </si>
  <si>
    <t>m</t>
  </si>
  <si>
    <t>342113868</t>
  </si>
  <si>
    <t>"kuchyň" (3,5+3,5+4,2+4,2)</t>
  </si>
  <si>
    <t>"ob.pokoj" (4,15+4,15+3,9+3,9)</t>
  </si>
  <si>
    <t xml:space="preserve">"pokoj"  (4,15+4,15+3,56+3,56)</t>
  </si>
  <si>
    <t xml:space="preserve">"chodba"  (3,5+3,5+4,2+4,2)</t>
  </si>
  <si>
    <t>"komora" (1,75+1,75+0,85+0,85)</t>
  </si>
  <si>
    <t>"koupelna" (1,75+1,75+1,6+1,6-0,5)+(0,5+0,5)</t>
  </si>
  <si>
    <t>"wc" (1,15+1,15+2,7+2,7)</t>
  </si>
  <si>
    <t>Ostatní konstrukce a práce, bourání</t>
  </si>
  <si>
    <t>17</t>
  </si>
  <si>
    <t>952901111</t>
  </si>
  <si>
    <t>Vyčištění budov bytové a občanské výstavby při výšce podlaží do 4 m</t>
  </si>
  <si>
    <t>-972267358</t>
  </si>
  <si>
    <t>18</t>
  </si>
  <si>
    <t>965042141</t>
  </si>
  <si>
    <t>Bourání podkladů pod dlažby nebo mazanin betonových nebo z litého asfaltu tl do 100 mm pl přes 4 m2</t>
  </si>
  <si>
    <t>m3</t>
  </si>
  <si>
    <t>-2076657776</t>
  </si>
  <si>
    <t>"kuchyň" (3,2*4,2+0,3*1,2)*0,05</t>
  </si>
  <si>
    <t xml:space="preserve">"chodba"  (1,65*3,0+1,2*2,85)*0,05</t>
  </si>
  <si>
    <t>"komora" (1,75*0,85)*0,05</t>
  </si>
  <si>
    <t>"koupelna" (1,75*1,6+1,0*0,5)*0,05</t>
  </si>
  <si>
    <t>"wc" (1,15*2,7)*0,05</t>
  </si>
  <si>
    <t>19</t>
  </si>
  <si>
    <t>968062455</t>
  </si>
  <si>
    <t>Vybourání dřevěných dveřních zárubní pl do 2 m2</t>
  </si>
  <si>
    <t>1299644943</t>
  </si>
  <si>
    <t>"komora" 0,6*2,0</t>
  </si>
  <si>
    <t>"koupelna" 0,6*2,0</t>
  </si>
  <si>
    <t>"kuchyň x chodba" 0,8*2,0</t>
  </si>
  <si>
    <t>"pokoj x ob.pokoj" 0,8*2,0</t>
  </si>
  <si>
    <t>"chodba x pokoj" 0,8*2,0</t>
  </si>
  <si>
    <t>20</t>
  </si>
  <si>
    <t>968062456</t>
  </si>
  <si>
    <t>Vybourání dřevěných dveřních zárubní pl přes 2 m2</t>
  </si>
  <si>
    <t>-2133229474</t>
  </si>
  <si>
    <t>"kuchyň x ob.pokoj" 1,6*2,0</t>
  </si>
  <si>
    <t>971033631</t>
  </si>
  <si>
    <t>Vybourání otvorů ve zdivu cihelném pl do 4 m2 na MVC nebo MV tl do 150 mm</t>
  </si>
  <si>
    <t>-977924987</t>
  </si>
  <si>
    <t>22</t>
  </si>
  <si>
    <t>974031132</t>
  </si>
  <si>
    <t>Vysekání rýh ve zdivu cihelném hl do 50 mm š do 70 mm</t>
  </si>
  <si>
    <t>-529769775</t>
  </si>
  <si>
    <t>"koupelna" (1,6+1,75+0,5)</t>
  </si>
  <si>
    <t>"kuchyň" 2,0</t>
  </si>
  <si>
    <t>"koupelna, wc, kuchyň" ((1,75+1,6+0,5)+(2,0)+(2,0))*2</t>
  </si>
  <si>
    <t>23</t>
  </si>
  <si>
    <t>978013191</t>
  </si>
  <si>
    <t>Otlučení (osekání) vnitřní vápenné nebo vápenocementové omítky stěn v rozsahu do 100 %</t>
  </si>
  <si>
    <t>-133627202</t>
  </si>
  <si>
    <t>997</t>
  </si>
  <si>
    <t>Přesun sutě</t>
  </si>
  <si>
    <t>24</t>
  </si>
  <si>
    <t>997013114</t>
  </si>
  <si>
    <t>Vnitrostaveništní doprava suti a vybouraných hmot pro budovy v do 15 m s použitím mechanizace</t>
  </si>
  <si>
    <t>t</t>
  </si>
  <si>
    <t>-527143732</t>
  </si>
  <si>
    <t>25</t>
  </si>
  <si>
    <t>997013511</t>
  </si>
  <si>
    <t>Odvoz suti a vybouraných hmot z meziskládky na skládku do 1 km s naložením a se složením</t>
  </si>
  <si>
    <t>279863532</t>
  </si>
  <si>
    <t>26</t>
  </si>
  <si>
    <t>997013509</t>
  </si>
  <si>
    <t>Příplatek k odvozu suti a vybouraných hmot na skládku ZKD 1 km přes 1 km</t>
  </si>
  <si>
    <t>-1427940741</t>
  </si>
  <si>
    <t>13,852*5 'Přepočtené koeficientem množství</t>
  </si>
  <si>
    <t>27</t>
  </si>
  <si>
    <t>997013811</t>
  </si>
  <si>
    <t>Poplatek za uložení na skládce (skládkovné) stavebního odpadu dřevěného kód odpadu 170 201</t>
  </si>
  <si>
    <t>-26131486</t>
  </si>
  <si>
    <t>"762" 0,557</t>
  </si>
  <si>
    <t>"766" 0,491</t>
  </si>
  <si>
    <t>"775" 0,774</t>
  </si>
  <si>
    <t>28</t>
  </si>
  <si>
    <t>997013831</t>
  </si>
  <si>
    <t>Poplatek za uložení na skládce (skládkovné) stavebního odpadu směsného kód odpadu 170 904</t>
  </si>
  <si>
    <t>-540163927</t>
  </si>
  <si>
    <t>13,857-1,822</t>
  </si>
  <si>
    <t>998</t>
  </si>
  <si>
    <t>Přesun hmot</t>
  </si>
  <si>
    <t>29</t>
  </si>
  <si>
    <t>998011001</t>
  </si>
  <si>
    <t>Přesun hmot pro budovy zděné v do 6 m</t>
  </si>
  <si>
    <t>-1825167303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</si>
  <si>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</si>
  <si>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</si>
  <si>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</si>
  <si>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</si>
  <si>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</si>
  <si>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</si>
  <si>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tl do 100 mm</t>
  </si>
  <si>
    <t>454147914</t>
  </si>
  <si>
    <t>31</t>
  </si>
  <si>
    <t>713121111</t>
  </si>
  <si>
    <t>Montáž izolace tepelné podlah volně kladenými rohožemi, pásy, dílci, deskami 1 vrstva</t>
  </si>
  <si>
    <t>205625039</t>
  </si>
  <si>
    <t>32</t>
  </si>
  <si>
    <t>M</t>
  </si>
  <si>
    <t>28372309</t>
  </si>
  <si>
    <t>deska EPS 100 pro trvalé zatížení v tlaku (max. 2000 kg/m2) tl 100mm</t>
  </si>
  <si>
    <t>186072621</t>
  </si>
  <si>
    <t>30,959*1,05 'Přepočtené koeficientem množství</t>
  </si>
  <si>
    <t>33</t>
  </si>
  <si>
    <t>713190813</t>
  </si>
  <si>
    <t>Odstranění tepelné izolace škvárového lože tloušťky do 150 mm</t>
  </si>
  <si>
    <t>-1815567118</t>
  </si>
  <si>
    <t>34</t>
  </si>
  <si>
    <t>998713101</t>
  </si>
  <si>
    <t>Přesun hmot tonážní pro izolace tepelné v objektech v do 6 m</t>
  </si>
  <si>
    <t>-347799915</t>
  </si>
  <si>
    <t>721</t>
  </si>
  <si>
    <t>Zdravotechnika - vnitřní kanalizace</t>
  </si>
  <si>
    <t>35</t>
  </si>
  <si>
    <t>72100001R</t>
  </si>
  <si>
    <t>Napojení na stávající rozvod kanalizace</t>
  </si>
  <si>
    <t>kpt.</t>
  </si>
  <si>
    <t>172371527</t>
  </si>
  <si>
    <t>36</t>
  </si>
  <si>
    <t>721173706</t>
  </si>
  <si>
    <t>Potrubí kanalizační z PE odpadní DN 100</t>
  </si>
  <si>
    <t>-1469337632</t>
  </si>
  <si>
    <t>"WC" 1</t>
  </si>
  <si>
    <t>37</t>
  </si>
  <si>
    <t>721173723</t>
  </si>
  <si>
    <t>Potrubí kanalizační z PE připojovací DN 50</t>
  </si>
  <si>
    <t>-201001909</t>
  </si>
  <si>
    <t>38</t>
  </si>
  <si>
    <t>998721101</t>
  </si>
  <si>
    <t>Přesun hmot tonážní pro vnitřní kanalizace v objektech v do 6 m</t>
  </si>
  <si>
    <t>-1579651674</t>
  </si>
  <si>
    <t>722</t>
  </si>
  <si>
    <t>Zdravotechnika - vnitřní vodovod</t>
  </si>
  <si>
    <t>39</t>
  </si>
  <si>
    <t>722174002</t>
  </si>
  <si>
    <t>Potrubí vodovodní plastové PPR svar polyfuze PN 16 D 20 x 2,8 mm</t>
  </si>
  <si>
    <t>2098949649</t>
  </si>
  <si>
    <t>"koupelna, wc, kuchyň" ((1,65+1,75+0,5)+(2,0)+(2,0))*2</t>
  </si>
  <si>
    <t>40</t>
  </si>
  <si>
    <t>722240101</t>
  </si>
  <si>
    <t>Ventily plastové PPR přímé DN 20</t>
  </si>
  <si>
    <t>kus</t>
  </si>
  <si>
    <t>-1118222965</t>
  </si>
  <si>
    <t>"koupelna" 2+1</t>
  </si>
  <si>
    <t>"kuchyň" 2+1</t>
  </si>
  <si>
    <t>41</t>
  </si>
  <si>
    <t>998722101</t>
  </si>
  <si>
    <t>Přesun hmot tonážní pro vnitřní vodovod v objektech v do 6 m</t>
  </si>
  <si>
    <t>802288311</t>
  </si>
  <si>
    <t>725</t>
  </si>
  <si>
    <t>Zdravotechnika - zařizovací předměty</t>
  </si>
  <si>
    <t>42</t>
  </si>
  <si>
    <t>725110811</t>
  </si>
  <si>
    <t>Demontáž klozetů splachovací s nádrží</t>
  </si>
  <si>
    <t>soubor</t>
  </si>
  <si>
    <t>248172435</t>
  </si>
  <si>
    <t>43</t>
  </si>
  <si>
    <t>725112022</t>
  </si>
  <si>
    <t>Klozet keramický závěsný na nosné stěny s hlubokým splachováním odpad vodorovný ***</t>
  </si>
  <si>
    <t>206475270</t>
  </si>
  <si>
    <t>44</t>
  </si>
  <si>
    <t>725210821</t>
  </si>
  <si>
    <t>Demontáž umyvadel bez výtokových armatur</t>
  </si>
  <si>
    <t>400776917</t>
  </si>
  <si>
    <t>45</t>
  </si>
  <si>
    <t>725211602</t>
  </si>
  <si>
    <t>Umyvadlo keramické připevněné na stěnu šrouby bílé bez krytu na sifon 550 mm ***</t>
  </si>
  <si>
    <t>-2107756263</t>
  </si>
  <si>
    <t>46</t>
  </si>
  <si>
    <t>72522084R</t>
  </si>
  <si>
    <t>Demontáž van obezděných</t>
  </si>
  <si>
    <t>-2112247490</t>
  </si>
  <si>
    <t>47</t>
  </si>
  <si>
    <t>725222116</t>
  </si>
  <si>
    <t>Vana bez armatur výtokových akrylátová se zápachovou uzávěrkou 1700x700 mm ***</t>
  </si>
  <si>
    <t>1995223849</t>
  </si>
  <si>
    <t>48</t>
  </si>
  <si>
    <t>725820801</t>
  </si>
  <si>
    <t>Demontáž baterie nástěnné do G 3 / 4</t>
  </si>
  <si>
    <t>-1701152732</t>
  </si>
  <si>
    <t>49</t>
  </si>
  <si>
    <t>725822633</t>
  </si>
  <si>
    <t>Baterie umyvadlová stojánková klasická s výpusti ***</t>
  </si>
  <si>
    <t>-2070778405</t>
  </si>
  <si>
    <t>50</t>
  </si>
  <si>
    <t>725831312</t>
  </si>
  <si>
    <t>Baterie vanová nástěnná páková s příslušenstvím a pevným držákem ***</t>
  </si>
  <si>
    <t>1488782077</t>
  </si>
  <si>
    <t>51</t>
  </si>
  <si>
    <t>72598012R</t>
  </si>
  <si>
    <t>Dvířka 60/60</t>
  </si>
  <si>
    <t>-1487606305</t>
  </si>
  <si>
    <t>52</t>
  </si>
  <si>
    <t>998725101</t>
  </si>
  <si>
    <t>Přesun hmot tonážní pro zařizovací předměty v objektech v do 6 m</t>
  </si>
  <si>
    <t>-1960034219</t>
  </si>
  <si>
    <t>726</t>
  </si>
  <si>
    <t>Zdravotechnika - předstěnové instalace</t>
  </si>
  <si>
    <t>53</t>
  </si>
  <si>
    <t>726111031</t>
  </si>
  <si>
    <t>Instalační předstěna - klozet s ovládáním zepředu v 1080 mm závěsný do masivní zděné kce</t>
  </si>
  <si>
    <t>-639595749</t>
  </si>
  <si>
    <t>54</t>
  </si>
  <si>
    <t>998726111</t>
  </si>
  <si>
    <t>Přesun hmot tonážní pro instalační prefabrikáty v objektech v do 6 m</t>
  </si>
  <si>
    <t>-290846598</t>
  </si>
  <si>
    <t>733</t>
  </si>
  <si>
    <t>Ústřední vytápění - rozvodné potrubí</t>
  </si>
  <si>
    <t>55</t>
  </si>
  <si>
    <t>73300001R</t>
  </si>
  <si>
    <t>Vypouštění a napouštění stoupaček</t>
  </si>
  <si>
    <t>2069262934</t>
  </si>
  <si>
    <t>56</t>
  </si>
  <si>
    <t>733110803</t>
  </si>
  <si>
    <t>Demontáž potrubí ocelového závitového do DN 15</t>
  </si>
  <si>
    <t>633554912</t>
  </si>
  <si>
    <t>"pro trubky topení"</t>
  </si>
  <si>
    <t>1,0*2</t>
  </si>
  <si>
    <t>(0,6)+(0,9)*2</t>
  </si>
  <si>
    <t>(0,6)+(0,5)*2</t>
  </si>
  <si>
    <t>(1,0)*2+(2,5)*2+(1,0)*2</t>
  </si>
  <si>
    <t>57</t>
  </si>
  <si>
    <t>733222102</t>
  </si>
  <si>
    <t>Potrubí měděné polotvrdé spojované měkkým pájením D 15x1</t>
  </si>
  <si>
    <t>-1887259971</t>
  </si>
  <si>
    <t>58</t>
  </si>
  <si>
    <t>998733101</t>
  </si>
  <si>
    <t>Přesun hmot tonážní pro rozvody potrubí v objektech v do 6 m</t>
  </si>
  <si>
    <t>-270179707</t>
  </si>
  <si>
    <t>734</t>
  </si>
  <si>
    <t>Ústřední vytápění - armatury</t>
  </si>
  <si>
    <t>59</t>
  </si>
  <si>
    <t>73400001R</t>
  </si>
  <si>
    <t>Řezání závitů do G 1"</t>
  </si>
  <si>
    <t>311292238</t>
  </si>
  <si>
    <t>2*4</t>
  </si>
  <si>
    <t>60</t>
  </si>
  <si>
    <t>734222801</t>
  </si>
  <si>
    <t>Ventil závitový termostatický rohový G 3/8 PN 16 do 110°C s ruční hlavou chromovaný</t>
  </si>
  <si>
    <t>938091530</t>
  </si>
  <si>
    <t>61</t>
  </si>
  <si>
    <t>998734101</t>
  </si>
  <si>
    <t>Přesun hmot tonážní pro armatury v objektech v do 6 m</t>
  </si>
  <si>
    <t>-1729265499</t>
  </si>
  <si>
    <t>735</t>
  </si>
  <si>
    <t>Ústřední vytápění - otopná tělesa</t>
  </si>
  <si>
    <t>62</t>
  </si>
  <si>
    <t>735111810</t>
  </si>
  <si>
    <t>Demontáž otopného tělesa litinového článkového</t>
  </si>
  <si>
    <t>-1741310267</t>
  </si>
  <si>
    <t>1,2*0,6</t>
  </si>
  <si>
    <t>1,7*0,6</t>
  </si>
  <si>
    <t>0,4*1,1</t>
  </si>
  <si>
    <t>63</t>
  </si>
  <si>
    <t>735151379</t>
  </si>
  <si>
    <t>Otopné těleso panelové dvoudeskové bez přídavné přestupní plochy výška/délka 600/1200mm výkon 1174 W</t>
  </si>
  <si>
    <t>-1928624591</t>
  </si>
  <si>
    <t>64</t>
  </si>
  <si>
    <t>735151381</t>
  </si>
  <si>
    <t>Otopné těleso panelové dvoudeskové bez přídavné přestupní plochy výška/délka 600/1600mm výkon 1565 W</t>
  </si>
  <si>
    <t>1828055243</t>
  </si>
  <si>
    <t>65</t>
  </si>
  <si>
    <t>735164231</t>
  </si>
  <si>
    <t>Otopné těleso trubkové elektrické přímotopné výška/délka 900/595 mm</t>
  </si>
  <si>
    <t>-1041150962</t>
  </si>
  <si>
    <t>"koupelna" 1</t>
  </si>
  <si>
    <t>66</t>
  </si>
  <si>
    <t>998735101</t>
  </si>
  <si>
    <t>Přesun hmot tonážní pro otopná tělesa v objektech v do 6 m</t>
  </si>
  <si>
    <t>-1472152497</t>
  </si>
  <si>
    <t>762</t>
  </si>
  <si>
    <t>Konstrukce tesařské</t>
  </si>
  <si>
    <t>67</t>
  </si>
  <si>
    <t>762522811</t>
  </si>
  <si>
    <t>Demontáž podlah s polštáři z prken tloušťky do 32 mm</t>
  </si>
  <si>
    <t>-1721103340</t>
  </si>
  <si>
    <t>766</t>
  </si>
  <si>
    <t>Konstrukce truhlářské</t>
  </si>
  <si>
    <t>68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</si>
  <si>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</si>
  <si>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</si>
  <si>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602430742</t>
  </si>
  <si>
    <t>69</t>
  </si>
  <si>
    <t>766660171</t>
  </si>
  <si>
    <t>Montáž dveřních křídel otvíravých 1křídlových š do 0,8 m do obložkové zárubně</t>
  </si>
  <si>
    <t>836396460</t>
  </si>
  <si>
    <t>"60" 2</t>
  </si>
  <si>
    <t>"80" 3</t>
  </si>
  <si>
    <t>70</t>
  </si>
  <si>
    <t>61162930</t>
  </si>
  <si>
    <t>dveře vnitřní hladké laminované světlý dub plné 1křídlé 60x197cm ***</t>
  </si>
  <si>
    <t>-1798895358</t>
  </si>
  <si>
    <t>"komora" 1</t>
  </si>
  <si>
    <t>71</t>
  </si>
  <si>
    <t>61162960</t>
  </si>
  <si>
    <t>dveře vnitřní hladké laminované světlý dub sklo 2/3 1křídlé 80x197cm ***</t>
  </si>
  <si>
    <t>-1406784991</t>
  </si>
  <si>
    <t>"chodba x pokoj" 1</t>
  </si>
  <si>
    <t>"chodba x kuchyň" 1</t>
  </si>
  <si>
    <t>"kuchyň x ob.pokoj" 1</t>
  </si>
  <si>
    <t>72</t>
  </si>
  <si>
    <t>766660722</t>
  </si>
  <si>
    <t>Montáž dveřního kování - zámku</t>
  </si>
  <si>
    <t>-86528817</t>
  </si>
  <si>
    <t>73</t>
  </si>
  <si>
    <t>54914610</t>
  </si>
  <si>
    <t>kování vrchní dveřní klika včetně rozet a montážního materiálu R BB nerez PK ***</t>
  </si>
  <si>
    <t>278707857</t>
  </si>
  <si>
    <t>74</t>
  </si>
  <si>
    <t>766682111</t>
  </si>
  <si>
    <t>Montáž zárubní obložkových pro dveře jednokřídlové tl stěny do 170 mm</t>
  </si>
  <si>
    <t>207250124</t>
  </si>
  <si>
    <t>75</t>
  </si>
  <si>
    <t>61182258</t>
  </si>
  <si>
    <t>zárubeň obložková pro dveře 1křídlové 60,70,80,90x197cm tl 6-17cm,dub,buk ***</t>
  </si>
  <si>
    <t>128</t>
  </si>
  <si>
    <t>-1252429520</t>
  </si>
  <si>
    <t>76</t>
  </si>
  <si>
    <t>766695212</t>
  </si>
  <si>
    <t>Montáž truhlářských prahů dveří 1křídlových šířky do 10 cm</t>
  </si>
  <si>
    <t>-2057348351</t>
  </si>
  <si>
    <t>"vstup" 1</t>
  </si>
  <si>
    <t>77</t>
  </si>
  <si>
    <t>61187156</t>
  </si>
  <si>
    <t>práh dveřní dřevěný dubový tl 2cm dl 82cm š 10cm</t>
  </si>
  <si>
    <t>-853248109</t>
  </si>
  <si>
    <t>78</t>
  </si>
  <si>
    <t>766812840</t>
  </si>
  <si>
    <t>Demontáž kuchyňských linek dřevěných nebo kovových délky do 2,1 m</t>
  </si>
  <si>
    <t>-2084219582</t>
  </si>
  <si>
    <t>"kuchyň" 1</t>
  </si>
  <si>
    <t>79</t>
  </si>
  <si>
    <t>766825821</t>
  </si>
  <si>
    <t>Demontáž truhlářských vestavěných skříní dvoukřídlových</t>
  </si>
  <si>
    <t>449234842</t>
  </si>
  <si>
    <t>"WC" 1,15*2,5</t>
  </si>
  <si>
    <t>80</t>
  </si>
  <si>
    <t>998766101</t>
  </si>
  <si>
    <t>Přesun hmot tonážní pro konstrukce truhlářské v objektech v do 6 m</t>
  </si>
  <si>
    <t>925627855</t>
  </si>
  <si>
    <t>771</t>
  </si>
  <si>
    <t>Podlahy z dlaždic</t>
  </si>
  <si>
    <t>81</t>
  </si>
  <si>
    <t>771474112</t>
  </si>
  <si>
    <t>Montáž soklíků z dlaždic keramických rovných flexibilní lepidlo v do 90 mm</t>
  </si>
  <si>
    <t>1678699257</t>
  </si>
  <si>
    <t>"komora" (1,75+1,75+0,85+0,85)-(0,6)</t>
  </si>
  <si>
    <t>82</t>
  </si>
  <si>
    <t>59761409</t>
  </si>
  <si>
    <t>dlažba keramická slinutá protiskluzná do interiéru i exteriéru pro vysoké mechanické namáhání přes 9 do 12 ks/m2 ***</t>
  </si>
  <si>
    <t>-636410567</t>
  </si>
  <si>
    <t>4,6*0,1</t>
  </si>
  <si>
    <t>0,46*1,1 'Přepočtené koeficientem množství</t>
  </si>
  <si>
    <t>83</t>
  </si>
  <si>
    <t>771574113</t>
  </si>
  <si>
    <t>Montáž podlah keramických režných hladkých lepených flexibilním lepidlem do 12 ks/m2</t>
  </si>
  <si>
    <t>1230811396</t>
  </si>
  <si>
    <t>84</t>
  </si>
  <si>
    <t>59761003</t>
  </si>
  <si>
    <t>dlažba keramická hutná hladká do interiéru přes 9 do 12 ks/m2 ***</t>
  </si>
  <si>
    <t>-652968491</t>
  </si>
  <si>
    <t>6,405*1,1 'Přepočtené koeficientem množství</t>
  </si>
  <si>
    <t>85</t>
  </si>
  <si>
    <t>-1578342819</t>
  </si>
  <si>
    <t>1,488*1,1 'Přepočtené koeficientem množství</t>
  </si>
  <si>
    <t>86</t>
  </si>
  <si>
    <t>771591111</t>
  </si>
  <si>
    <t>Podlahy penetrace podkladu</t>
  </si>
  <si>
    <t>-1734118552</t>
  </si>
  <si>
    <t>87</t>
  </si>
  <si>
    <t>771591115</t>
  </si>
  <si>
    <t>Podlahy spárování silikonem</t>
  </si>
  <si>
    <t>-408149377</t>
  </si>
  <si>
    <t>"koupelna" (1,75+1,75+1,6+1,6+0,5+0,5)-(1,0+0,6)</t>
  </si>
  <si>
    <t>"wc" (1,15+1,15+2,7+2,7)-(1,0)</t>
  </si>
  <si>
    <t>88</t>
  </si>
  <si>
    <t>998771101</t>
  </si>
  <si>
    <t>Přesun hmot tonážní pro podlahy z dlaždic v objektech v do 6 m</t>
  </si>
  <si>
    <t>-753481015</t>
  </si>
  <si>
    <t>775</t>
  </si>
  <si>
    <t>Podlahy skládané</t>
  </si>
  <si>
    <t>89</t>
  </si>
  <si>
    <t>775511800</t>
  </si>
  <si>
    <t>Demontáž podlah vlysových lepených s lištami lepenými</t>
  </si>
  <si>
    <t>-1387173912</t>
  </si>
  <si>
    <t>776</t>
  </si>
  <si>
    <t>Podlahy povlakové</t>
  </si>
  <si>
    <t>90</t>
  </si>
  <si>
    <t>776111111</t>
  </si>
  <si>
    <t>Broušení anhydritového podkladu povlakových podlah</t>
  </si>
  <si>
    <t>-1268900926</t>
  </si>
  <si>
    <t>91</t>
  </si>
  <si>
    <t>776111311</t>
  </si>
  <si>
    <t>Vysátí podkladu povlakových podlah</t>
  </si>
  <si>
    <t>553263955</t>
  </si>
  <si>
    <t>92</t>
  </si>
  <si>
    <t>776121111</t>
  </si>
  <si>
    <t>Vodou ředitelná penetrace savého podkladu povlakových podlah ředěná v poměru 1:3</t>
  </si>
  <si>
    <t>-318944381</t>
  </si>
  <si>
    <t>93</t>
  </si>
  <si>
    <t>776201814</t>
  </si>
  <si>
    <t>Demontáž povlakových podlahovin volně položených podlepených páskou</t>
  </si>
  <si>
    <t>1435112506</t>
  </si>
  <si>
    <t>94</t>
  </si>
  <si>
    <t>776231111</t>
  </si>
  <si>
    <t>Lepení lamel a čtverců z vinylu standardním lepidlem</t>
  </si>
  <si>
    <t>975979889</t>
  </si>
  <si>
    <t>95</t>
  </si>
  <si>
    <t>28411050</t>
  </si>
  <si>
    <t>dílce vinylové tl2,0 mm,nášlap.vrstva 0,40 mm,úpr.PUR, tř.zátěže 23/32/41,otlak 0,05mm,R10,tř.otěru T,Bfl S1,bez ftalátů ***</t>
  </si>
  <si>
    <t>-815111015</t>
  </si>
  <si>
    <t>53,129</t>
  </si>
  <si>
    <t>53,129*1,1 'Přepočtené koeficientem množství</t>
  </si>
  <si>
    <t>96</t>
  </si>
  <si>
    <t>776410811</t>
  </si>
  <si>
    <t>Odstranění soklíků a lišt pryžových nebo plastových</t>
  </si>
  <si>
    <t>-77568277</t>
  </si>
  <si>
    <t>"chodba" (4,2+4,2+3,5+3,5)</t>
  </si>
  <si>
    <t>97</t>
  </si>
  <si>
    <t>776421111</t>
  </si>
  <si>
    <t>Montáž obvodových lišt lepením</t>
  </si>
  <si>
    <t>1192632047</t>
  </si>
  <si>
    <t>"kuchyň" (3,5+3,5+4,2+4,2)-(0,8+0,8)</t>
  </si>
  <si>
    <t>"ob.pokoj" (4,15+4,15+3,9+3,9)-(0,8)</t>
  </si>
  <si>
    <t xml:space="preserve">"pokoj"  (4,15+4,15+3,56+3,56)-(0,8)</t>
  </si>
  <si>
    <t xml:space="preserve">"chodba"  (4,2+4,2+3,5+3,5)-(0,6*2+0,8*3)</t>
  </si>
  <si>
    <t>98</t>
  </si>
  <si>
    <t>61418102</t>
  </si>
  <si>
    <t>lišta podlahová dřevěná buk 8x35mm ***</t>
  </si>
  <si>
    <t>-478461822</t>
  </si>
  <si>
    <t>56,994</t>
  </si>
  <si>
    <t>56,994*1,05 'Přepočtené koeficientem množství</t>
  </si>
  <si>
    <t>99</t>
  </si>
  <si>
    <t>776421312</t>
  </si>
  <si>
    <t>Montáž přechodových šroubovaných lišt</t>
  </si>
  <si>
    <t>1728391042</t>
  </si>
  <si>
    <t>0,6*2</t>
  </si>
  <si>
    <t>0,8*3</t>
  </si>
  <si>
    <t>100</t>
  </si>
  <si>
    <t>55343120</t>
  </si>
  <si>
    <t>profil přechodový Al vrtaný 30 mm stříbro ***</t>
  </si>
  <si>
    <t>-537892723</t>
  </si>
  <si>
    <t>3,6*1,05 'Přepočtené koeficientem množství</t>
  </si>
  <si>
    <t>101</t>
  </si>
  <si>
    <t>998776101</t>
  </si>
  <si>
    <t>Přesun hmot tonážní pro podlahy povlakové v objektech v do 6 m</t>
  </si>
  <si>
    <t>1662729473</t>
  </si>
  <si>
    <t>781</t>
  </si>
  <si>
    <t>Dokončovací práce - obklady</t>
  </si>
  <si>
    <t>102</t>
  </si>
  <si>
    <t>781471810</t>
  </si>
  <si>
    <t>Demontáž obkladů z obkladaček keramických kladených do malty</t>
  </si>
  <si>
    <t>1938549807</t>
  </si>
  <si>
    <t>1,55*(2,08+1,7+0,75+0,65+0,5)</t>
  </si>
  <si>
    <t>103</t>
  </si>
  <si>
    <t>781474114</t>
  </si>
  <si>
    <t>Montáž obkladů vnitřních keramických hladkých do 22 ks/m2 lepených flexibilním lepidlem</t>
  </si>
  <si>
    <t>1323032931</t>
  </si>
  <si>
    <t>2,15*(1,7+1,75+1,6+1,6)-(0,6*2,0+1,0*2,2)</t>
  </si>
  <si>
    <t>2,15*(1,15+2,7+2,7+1,15)</t>
  </si>
  <si>
    <t>104</t>
  </si>
  <si>
    <t>59761040</t>
  </si>
  <si>
    <t>obkládačky keramické koupelnové (bílé i barevné) přes 19 do 22 ks/m2 ***</t>
  </si>
  <si>
    <t>875977664</t>
  </si>
  <si>
    <t>29,653</t>
  </si>
  <si>
    <t>29,653*1,1 'Přepočtené koeficientem množství</t>
  </si>
  <si>
    <t>105</t>
  </si>
  <si>
    <t>781494111</t>
  </si>
  <si>
    <t>Plastové profily rohové lepené flexibilním lepidlem</t>
  </si>
  <si>
    <t>689368403</t>
  </si>
  <si>
    <t>"koupelna x WC" (2,2+1,0+2,2)*2</t>
  </si>
  <si>
    <t>"WC" (0,6+0,9+0,6+0,9)</t>
  </si>
  <si>
    <t>106</t>
  </si>
  <si>
    <t>781494211</t>
  </si>
  <si>
    <t>Plastové profily vanové lepené flexibilním lepidlem</t>
  </si>
  <si>
    <t>422572349</t>
  </si>
  <si>
    <t>"koupelna" 0,7+1,7+0,7</t>
  </si>
  <si>
    <t>107</t>
  </si>
  <si>
    <t>781495111</t>
  </si>
  <si>
    <t>Penetrace podkladu vnitřních obkladů</t>
  </si>
  <si>
    <t>-785522945</t>
  </si>
  <si>
    <t>108</t>
  </si>
  <si>
    <t>781495115</t>
  </si>
  <si>
    <t>Spárování vnitřních obkladů silikonem</t>
  </si>
  <si>
    <t>-1560411114</t>
  </si>
  <si>
    <t>"koupelna"</t>
  </si>
  <si>
    <t>2,15*3</t>
  </si>
  <si>
    <t>"WC"</t>
  </si>
  <si>
    <t>2,15*4+(0,6+0,6+0,9+0,9)</t>
  </si>
  <si>
    <t>109</t>
  </si>
  <si>
    <t>781495142</t>
  </si>
  <si>
    <t>Průnik obkladem kruhový do DN 90 bez izolace</t>
  </si>
  <si>
    <t>1404183417</t>
  </si>
  <si>
    <t>"koupelna" 2+2+1</t>
  </si>
  <si>
    <t>110</t>
  </si>
  <si>
    <t>998781101</t>
  </si>
  <si>
    <t>Přesun hmot tonážní pro obklady keramické v objektech v do 6 m</t>
  </si>
  <si>
    <t>-1054239627</t>
  </si>
  <si>
    <t>783</t>
  </si>
  <si>
    <t>Dokončovací práce - nátěry</t>
  </si>
  <si>
    <t>111</t>
  </si>
  <si>
    <t>783614551</t>
  </si>
  <si>
    <t>Základní jednonásobný syntetický nátěr potrubí DN do 50 mm</t>
  </si>
  <si>
    <t>-2104419806</t>
  </si>
  <si>
    <t>"přívod plynu"</t>
  </si>
  <si>
    <t>(1,65+2,5+0,3+1,75+1,55+0,4+0,4)</t>
  </si>
  <si>
    <t>112</t>
  </si>
  <si>
    <t>783617611</t>
  </si>
  <si>
    <t>Krycí dvojnásobný syntetický nátěr potrubí DN do 50 mm</t>
  </si>
  <si>
    <t>-2028308946</t>
  </si>
  <si>
    <t>784</t>
  </si>
  <si>
    <t>Dokončovací práce - malby a tapety</t>
  </si>
  <si>
    <t>113</t>
  </si>
  <si>
    <t>784111011</t>
  </si>
  <si>
    <t>Obroušení podkladu omítnutého v místnostech výšky do 3,80 m</t>
  </si>
  <si>
    <t>1309800016</t>
  </si>
  <si>
    <t>"kuchyň" 2,5*(3,5+3,5+4,2+4,2)-(0,8*2,0*2+1,35*1,4+0,75*2,1)+(3,2*4,2+0,3*1,2)</t>
  </si>
  <si>
    <t>"ob.pokoj" 2,5*(4,15+4,15+3,9+3,9)-(0,8*2,0*2+1,35*1,4+0,75*2,1)+(4,15*3,9)</t>
  </si>
  <si>
    <t xml:space="preserve">"pokoj"  2,5*(4,15+4,15+3,56+3,56)-(0,8*2,0+1,4*2,0)+(4,15*3,56)</t>
  </si>
  <si>
    <t xml:space="preserve">"chodba"  2,5*(3,5)*2+2,5*(4,2)*2-(0,6*2,0*2+0,8*2,0*3)+(1,65*3,0+1,2*2,85)</t>
  </si>
  <si>
    <t>"komora" 2,5*(1,75+1,75+0,85+0,85)-(0,6*2,0)+(1,75*0,85)</t>
  </si>
  <si>
    <t>"koupelna" (2,5-2,15)*(1,75+1,75+1,6+1,6)+(1,75*1,6+1,0*0,5)</t>
  </si>
  <si>
    <t>"wc" (2,5-2,15)*(1,15+1,15+2,7+2,7)+(1,15*2,7)</t>
  </si>
  <si>
    <t>114</t>
  </si>
  <si>
    <t>784121001</t>
  </si>
  <si>
    <t>Oškrabání malby v mísnostech výšky do 3,80 m</t>
  </si>
  <si>
    <t>-830027639</t>
  </si>
  <si>
    <t>"kuchyň" 2,5*(3,5+3,5+4,2+4,2)-(0,8*2,0+1,6*2,0+1,35*1,4+0,75*2,1)+(3,2*4,2+0,3*1,2)</t>
  </si>
  <si>
    <t>"ob.pokoj" 2,5*(4,15+4,15+3,9+3,9)-(0,8*2,0+1,6*2,0+1,35*1,4+0,75*2,1)+(4,15*3,9)</t>
  </si>
  <si>
    <t xml:space="preserve">"pokoj"  2,5*(4,15+4,15+3,56+3,56)-(0,8*2,0*2+1,4*2,0)+(4,15*3,56)</t>
  </si>
  <si>
    <t>115</t>
  </si>
  <si>
    <t>784181101</t>
  </si>
  <si>
    <t>Základní akrylátová jednonásobná penetrace podkladu v místnostech výšky do 3,80m</t>
  </si>
  <si>
    <t>1141762654</t>
  </si>
  <si>
    <t>116</t>
  </si>
  <si>
    <t>784221101</t>
  </si>
  <si>
    <t xml:space="preserve">Dvojnásobné bílé malby  ze směsí za sucha dobře otěruvzdorných v místnostech do 3,80 m</t>
  </si>
  <si>
    <t>CS ÚRS 2017 01</t>
  </si>
  <si>
    <t>-1455232314</t>
  </si>
  <si>
    <t>VRN</t>
  </si>
  <si>
    <t>Vedlejší rozpočtové náklady</t>
  </si>
  <si>
    <t>VRN6</t>
  </si>
  <si>
    <t>Územní vlivy</t>
  </si>
  <si>
    <t>117</t>
  </si>
  <si>
    <t>065002000</t>
  </si>
  <si>
    <t>Mimostaveništní doprava materiálů</t>
  </si>
  <si>
    <t>%</t>
  </si>
  <si>
    <t>1024</t>
  </si>
  <si>
    <t>667414983</t>
  </si>
  <si>
    <t>VP</t>
  </si>
  <si>
    <t xml:space="preserve">  Vícepráce</t>
  </si>
  <si>
    <t>PN</t>
  </si>
  <si>
    <t>2 - Brigádnická 710/8, Ostrov</t>
  </si>
  <si>
    <t>"koupelna " 0,6*(0,7+1,8+0,7+1,8)</t>
  </si>
  <si>
    <t>"WC - Geberit" 1,2*0,75</t>
  </si>
  <si>
    <t>"kuchyň" (3,2*4,3+0,3*1,2)</t>
  </si>
  <si>
    <t>"ob.pokoj" (4,3*3,6)</t>
  </si>
  <si>
    <t xml:space="preserve">"pokoj"  (4,3*3,4)</t>
  </si>
  <si>
    <t xml:space="preserve">"chodba"  (3,1*1,2+1,7*1,7)</t>
  </si>
  <si>
    <t>"komora" (1,2*1,1)</t>
  </si>
  <si>
    <t>"koupelna" (2,0*1,8)</t>
  </si>
  <si>
    <t>"wc" (0,75*2,0)</t>
  </si>
  <si>
    <t>"kuchyň" 2,5*(3,5+3,5+4,3+4,3)-(0,8*2,0*2+1,35*1,4+0,75*2,1)</t>
  </si>
  <si>
    <t>"ob.pokoj" 2,5*(4,3+4,3+3,6+3,6)-(0,8*2,0*2+1,35*1,4+0,75*2,1)</t>
  </si>
  <si>
    <t xml:space="preserve">"pokoj"  2,5*(4,3+4,3+3,4+3,4)-(0,8*2,0*2+1,4*2,0)</t>
  </si>
  <si>
    <t xml:space="preserve">"chodba"  2,5*(3,1)*2+2,5*(2,9)*2-(0,6*2,0*2+0,8*2,0*3)</t>
  </si>
  <si>
    <t>"komora" 2,5*(1,2+1,2+1,1+1,1)-(0,6*2,0)</t>
  </si>
  <si>
    <t>"koupelna" (2,5)*(2,0+2,0+1,8+1,8)-(0,6*2,0+0,7*2,5)</t>
  </si>
  <si>
    <t>"wc" (2,5)*(0,75+0,75+2,0+2,0)-(0,7*2,5)</t>
  </si>
  <si>
    <t>"koupelna" (2,5-2,15)*(2,0+2,0+1,8+1,8-0,7)</t>
  </si>
  <si>
    <t>"wc" (2,5-2,15)*(0,75+0,75+2,0+2,0-0,7)</t>
  </si>
  <si>
    <t>"koupelna" 2,5*(2,0+2,0+1,8+1,8)-(0,6*2,0+0,7*2,5)</t>
  </si>
  <si>
    <t>"wc" 2,5*(0,75+0,75+2,0+2,0)-(0,7*2,5)</t>
  </si>
  <si>
    <t>"koupelna" (1,8+2,0)*0,1</t>
  </si>
  <si>
    <t>"koupelna, wc, kuchyň" ((1,8+2,0)+(2,0)+(2,0))*2*0,1</t>
  </si>
  <si>
    <t xml:space="preserve">"ob.pokoj"  (1,35*1,4+0,75*2,1+1,35*1,4)</t>
  </si>
  <si>
    <t xml:space="preserve">"pokoj"  (2,05*1,4)</t>
  </si>
  <si>
    <t>"kuchyň" (3,5+3,5+4,3+4,3)</t>
  </si>
  <si>
    <t>"ob.pokoj" (4,3+4,3+3,6+3,6)</t>
  </si>
  <si>
    <t xml:space="preserve">"pokoj"  (4,3+4,3+3,4+3,4)</t>
  </si>
  <si>
    <t xml:space="preserve">"chodba"  (3,1+3,1+2,9+2,9)</t>
  </si>
  <si>
    <t>"komora" (1,2+1,2+1,1+1,1)</t>
  </si>
  <si>
    <t>"koupelna" (2,0+2,0+1,8+1,8)</t>
  </si>
  <si>
    <t>"wc" (0,75+0,75+2,0+2,0)</t>
  </si>
  <si>
    <t>"kuchyň" (3,2*4,3+0,3*1,2)*0,05</t>
  </si>
  <si>
    <t xml:space="preserve">"chodba"  (3,1*1,2+1,7*1,7)*0,05</t>
  </si>
  <si>
    <t>"komora" (1,2*1,1)*0,05</t>
  </si>
  <si>
    <t>"koupelna" (2,0*1,8)*0,05</t>
  </si>
  <si>
    <t>"wc" (0,75*2,0)*0,05</t>
  </si>
  <si>
    <t>"koupelna" (1,8+2,0)</t>
  </si>
  <si>
    <t>"koupelna, wc, kuchyň" ((1,8+2,0)+(2,0)+(2,0))*2</t>
  </si>
  <si>
    <t>997013214</t>
  </si>
  <si>
    <t>Vnitrostaveništní doprava suti a vybouraných hmot pro budovy v do 15 m ručně</t>
  </si>
  <si>
    <t>1192308129</t>
  </si>
  <si>
    <t>13,563*5 'Přepočtené koeficientem množství</t>
  </si>
  <si>
    <t>"762" 0,542</t>
  </si>
  <si>
    <t>"766" 0,219</t>
  </si>
  <si>
    <t>"775" 0,753</t>
  </si>
  <si>
    <t>13,563-1,514</t>
  </si>
  <si>
    <t>998011003</t>
  </si>
  <si>
    <t>Přesun hmot pro budovy zděné v do 24 m</t>
  </si>
  <si>
    <t>-1723084629</t>
  </si>
  <si>
    <t>30,1*1,05 'Přepočtené koeficientem množství</t>
  </si>
  <si>
    <t>998713103</t>
  </si>
  <si>
    <t>Přesun hmot tonážní pro izolace tepelné v objektech v do 24 m</t>
  </si>
  <si>
    <t>-857908545</t>
  </si>
  <si>
    <t>998721103</t>
  </si>
  <si>
    <t>Přesun hmot tonážní pro vnitřní kanalizace v objektech v do 24 m</t>
  </si>
  <si>
    <t>-1946890644</t>
  </si>
  <si>
    <t>998722103</t>
  </si>
  <si>
    <t>Přesun hmot tonážní pro vnitřní vodovod v objektech v do 24 m</t>
  </si>
  <si>
    <t>-981013704</t>
  </si>
  <si>
    <t>998725103</t>
  </si>
  <si>
    <t>Přesun hmot tonážní pro zařizovací předměty v objektech v do 24 m</t>
  </si>
  <si>
    <t>1662015682</t>
  </si>
  <si>
    <t>998726113</t>
  </si>
  <si>
    <t>Přesun hmot tonážní pro instalační prefabrikáty v objektech v do 24 m</t>
  </si>
  <si>
    <t>-1338184717</t>
  </si>
  <si>
    <t>0,6+0,2</t>
  </si>
  <si>
    <t>0,5*0,5+0,6</t>
  </si>
  <si>
    <t>1,0+1,0</t>
  </si>
  <si>
    <t>998733103</t>
  </si>
  <si>
    <t>Přesun hmot tonážní pro rozvody potrubí v objektech v do 24 m</t>
  </si>
  <si>
    <t>1641758081</t>
  </si>
  <si>
    <t>998734103</t>
  </si>
  <si>
    <t>Přesun hmot tonážní pro armatury v objektech v do 24 m</t>
  </si>
  <si>
    <t>1979449272</t>
  </si>
  <si>
    <t>998735103</t>
  </si>
  <si>
    <t>Přesun hmot tonážní pro otopná tělesa v objektech v do 24 m</t>
  </si>
  <si>
    <t>964519588</t>
  </si>
  <si>
    <t>"80" 4</t>
  </si>
  <si>
    <t>61162934</t>
  </si>
  <si>
    <t>dveře vnitřní hladké laminované světlý plné 1křídlé 800x1970mm dub ***</t>
  </si>
  <si>
    <t>-692865094</t>
  </si>
  <si>
    <t>"pokoj x ob.pokoj" 1</t>
  </si>
  <si>
    <t>998766103</t>
  </si>
  <si>
    <t>Přesun hmot tonážní pro konstrukce truhlářské v objektech v do 24 m</t>
  </si>
  <si>
    <t>-1560032130</t>
  </si>
  <si>
    <t>"komora" (1,2+1,2+1,1+1,1)-(0,6)</t>
  </si>
  <si>
    <t>4,0*0,1</t>
  </si>
  <si>
    <t>0,4*1,1 'Přepočtené koeficientem množství</t>
  </si>
  <si>
    <t>5,1*1,1 'Přepočtené koeficientem množství</t>
  </si>
  <si>
    <t>1,32*1,1 'Přepočtené koeficientem množství</t>
  </si>
  <si>
    <t>"koupelna" (2,0+2,0+1,8+1,8)-(0,6+0,7)</t>
  </si>
  <si>
    <t>"wc" (0,75+0,75+2,0+2,0)-(0,7)</t>
  </si>
  <si>
    <t>998771103</t>
  </si>
  <si>
    <t>Přesun hmot tonážní pro podlahy z dlaždic v objektech v do 24 m</t>
  </si>
  <si>
    <t>1922003969</t>
  </si>
  <si>
    <t>50,83</t>
  </si>
  <si>
    <t>50,83*1,1 'Přepočtené koeficientem množství</t>
  </si>
  <si>
    <t>"kuchyň" (3,5+3,5+4,3+4,3)-(0,8+0,8)</t>
  </si>
  <si>
    <t xml:space="preserve">"chodba"  (3,1+3,1+2,9+2,9)-(0,6*2+0,8*3)</t>
  </si>
  <si>
    <t>"ob.pokoj" (4,3+4,3+3,6+3,6)-(0,8+0,8)</t>
  </si>
  <si>
    <t xml:space="preserve">"pokoj"  (4,3+4,3+3,4+3,4)-(0,8+0,8)</t>
  </si>
  <si>
    <t>50,4</t>
  </si>
  <si>
    <t>50,4*1,05 'Přepočtené koeficientem množství</t>
  </si>
  <si>
    <t>0,8*4</t>
  </si>
  <si>
    <t>4,4*1,05 'Přepočtené koeficientem množství</t>
  </si>
  <si>
    <t>998776103</t>
  </si>
  <si>
    <t>Přesun hmot tonážní pro podlahy povlakové v objektech v do 24 m</t>
  </si>
  <si>
    <t>737399757</t>
  </si>
  <si>
    <t>"kuchyň" 0,6*3,0+0,86*12</t>
  </si>
  <si>
    <t>"koupelna" 1,6*(1,8+1,8+2,0+2,0)-1,8*(0,6+0,7)</t>
  </si>
  <si>
    <t>"koupelna" 2,15*(2,0+2,0+1,8+1,8)-(0,6*2,0+0,7*2,5)</t>
  </si>
  <si>
    <t>"wc" 2,15*(0,75+0,75+2,0+2,0)-(0,7*2,5)</t>
  </si>
  <si>
    <t>23,465</t>
  </si>
  <si>
    <t>23,465*1,1 'Přepočtené koeficientem množství</t>
  </si>
  <si>
    <t>"koupelna x WC" (2,5+2,5)</t>
  </si>
  <si>
    <t>"koupelna" 0,7+1,8+0,7</t>
  </si>
  <si>
    <t>2,15*4</t>
  </si>
  <si>
    <t>998781103</t>
  </si>
  <si>
    <t>Přesun hmot tonážní pro obklady keramické v objektech v do 24 m</t>
  </si>
  <si>
    <t>1683154579</t>
  </si>
  <si>
    <t>(1,5+0,4+1,7+1,7)</t>
  </si>
  <si>
    <t>"kuchyň" 2,5*(3,5+3,5+4,3+4,3)-(0,8*2,0*2+1,35*1,4+0,75*2,1)+(3,2*4,3+0,3*1,2)</t>
  </si>
  <si>
    <t>"ob.pokoj" 2,5*(4,3+4,3+3,6+3,6)-(0,8*2,0*2+1,35*1,4+0,75*2,1)+(4,3*3,6)</t>
  </si>
  <si>
    <t xml:space="preserve">"pokoj"  2,5*(4,3+4,3+3,4+3,4)-(0,8*2,0*2+1,4*2,0)+(4,3*3,4)</t>
  </si>
  <si>
    <t xml:space="preserve">"chodba"  2,5*(3,1)*2+2,5*(2,9)*2-(0,6*2,0*2+0,8*2,0*3)+(3,1*1,2+1,7*1,7)</t>
  </si>
  <si>
    <t>"komora" 2,5*(1,2+1,2+1,1+1,1)-(0,6*2,0)+(1,2*1,1)</t>
  </si>
  <si>
    <t>"koupelna" (2,5-2,15)*(2,0+2,0+1,8+1,8-0,7)+(2,0*1,8)</t>
  </si>
  <si>
    <t>"wc" (2,5-2,15)*(0,75+0,75+2,0+2,0-0,7)+(0,75*2,0)</t>
  </si>
  <si>
    <t>"kuchyň" 2,5*(3,5+3,5+4,3+4,3)-(0,8*2,0+1,6*2,0+1,35*1,4+0,75*2,1)+(3,2*4,3+0,3*1,2)</t>
  </si>
  <si>
    <t>"ob.pokoj" 2,5*(4,3+4,3+3,6+3,6)-(0,8*2,0+1,6*2,0+1,35*1,4+0,75*2,1)+(4,3*3,6)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</si>
</sst>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25.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41</v>
      </c>
      <c r="E29" s="46"/>
      <c r="F29" s="32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52</v>
      </c>
      <c r="AI60" s="41"/>
      <c r="AJ60" s="41"/>
      <c r="AK60" s="41"/>
      <c r="AL60" s="41"/>
      <c r="AM60" s="60" t="s">
        <v>53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55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52</v>
      </c>
      <c r="AI75" s="41"/>
      <c r="AJ75" s="41"/>
      <c r="AK75" s="41"/>
      <c r="AL75" s="41"/>
      <c r="AM75" s="60" t="s">
        <v>53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Ostrov_11_190201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Ostrov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20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22</v>
      </c>
      <c r="AJ87" s="39"/>
      <c r="AK87" s="39"/>
      <c r="AL87" s="39"/>
      <c r="AM87" s="74" t="str">
        <f>IF(AN8= "","",AN8)</f>
        <v>20. 3. 2018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15.15" customHeight="1">
      <c r="B89" s="38"/>
      <c r="C89" s="32" t="s">
        <v>24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Město Ostrov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32</v>
      </c>
      <c r="AJ89" s="39"/>
      <c r="AK89" s="39"/>
      <c r="AL89" s="39"/>
      <c r="AM89" s="75" t="str">
        <f>IF(E17="","",E17)</f>
        <v xml:space="preserve"> </v>
      </c>
      <c r="AN89" s="66"/>
      <c r="AO89" s="66"/>
      <c r="AP89" s="66"/>
      <c r="AQ89" s="39"/>
      <c r="AR89" s="43"/>
      <c r="AS89" s="76" t="s">
        <v>57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30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34</v>
      </c>
      <c r="AJ90" s="39"/>
      <c r="AK90" s="39"/>
      <c r="AL90" s="39"/>
      <c r="AM90" s="75" t="str">
        <f>IF(E20="","",E20)</f>
        <v xml:space="preserve"> 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58</v>
      </c>
      <c r="D92" s="89"/>
      <c r="E92" s="89"/>
      <c r="F92" s="89"/>
      <c r="G92" s="89"/>
      <c r="H92" s="90"/>
      <c r="I92" s="91" t="s">
        <v>59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60</v>
      </c>
      <c r="AH92" s="89"/>
      <c r="AI92" s="89"/>
      <c r="AJ92" s="89"/>
      <c r="AK92" s="89"/>
      <c r="AL92" s="89"/>
      <c r="AM92" s="89"/>
      <c r="AN92" s="91" t="s">
        <v>61</v>
      </c>
      <c r="AO92" s="89"/>
      <c r="AP92" s="93"/>
      <c r="AQ92" s="94" t="s">
        <v>62</v>
      </c>
      <c r="AR92" s="43"/>
      <c r="AS92" s="95" t="s">
        <v>63</v>
      </c>
      <c r="AT92" s="96" t="s">
        <v>64</v>
      </c>
      <c r="AU92" s="96" t="s">
        <v>65</v>
      </c>
      <c r="AV92" s="96" t="s">
        <v>66</v>
      </c>
      <c r="AW92" s="96" t="s">
        <v>67</v>
      </c>
      <c r="AX92" s="96" t="s">
        <v>68</v>
      </c>
      <c r="AY92" s="96" t="s">
        <v>69</v>
      </c>
      <c r="AZ92" s="96" t="s">
        <v>70</v>
      </c>
      <c r="BA92" s="96" t="s">
        <v>71</v>
      </c>
      <c r="BB92" s="96" t="s">
        <v>72</v>
      </c>
      <c r="BC92" s="96" t="s">
        <v>73</v>
      </c>
      <c r="BD92" s="97" t="s">
        <v>74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75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ROUND(SUM(AG95:AG96),2)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ROUND(SUM(AS95:AS96),2)</f>
        <v>0</v>
      </c>
      <c r="AT94" s="109">
        <f>ROUND(SUM(AV94:AW94),2)</f>
        <v>0</v>
      </c>
      <c r="AU94" s="110">
        <f>ROUND(SUM(AU95:AU96),5)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ROUND(SUM(AZ95:AZ96),2)</f>
        <v>0</v>
      </c>
      <c r="BA94" s="109">
        <f>ROUND(SUM(BA95:BA96),2)</f>
        <v>0</v>
      </c>
      <c r="BB94" s="109">
        <f>ROUND(SUM(BB95:BB96),2)</f>
        <v>0</v>
      </c>
      <c r="BC94" s="109">
        <f>ROUND(SUM(BC95:BC96),2)</f>
        <v>0</v>
      </c>
      <c r="BD94" s="111">
        <f>ROUND(SUM(BD95:BD96),2)</f>
        <v>0</v>
      </c>
      <c r="BS94" s="112" t="s">
        <v>76</v>
      </c>
      <c r="BT94" s="112" t="s">
        <v>77</v>
      </c>
      <c r="BU94" s="113" t="s">
        <v>78</v>
      </c>
      <c r="BV94" s="112" t="s">
        <v>79</v>
      </c>
      <c r="BW94" s="112" t="s">
        <v>5</v>
      </c>
      <c r="BX94" s="112" t="s">
        <v>80</v>
      </c>
      <c r="CL94" s="112" t="s">
        <v>1</v>
      </c>
    </row>
    <row r="95" s="6" customFormat="1" ht="16.5" customHeight="1">
      <c r="A95" s="114" t="s">
        <v>81</v>
      </c>
      <c r="B95" s="115"/>
      <c r="C95" s="116"/>
      <c r="D95" s="117" t="s">
        <v>82</v>
      </c>
      <c r="E95" s="117"/>
      <c r="F95" s="117"/>
      <c r="G95" s="117"/>
      <c r="H95" s="117"/>
      <c r="I95" s="118"/>
      <c r="J95" s="117" t="s">
        <v>83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'1 - Brigádnická 707-8, Os...'!J30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84</v>
      </c>
      <c r="AR95" s="121"/>
      <c r="AS95" s="122">
        <v>0</v>
      </c>
      <c r="AT95" s="123">
        <f>ROUND(SUM(AV95:AW95),2)</f>
        <v>0</v>
      </c>
      <c r="AU95" s="124">
        <f>'1 - Brigádnická 707-8, Os...'!P142</f>
        <v>0</v>
      </c>
      <c r="AV95" s="123">
        <f>'1 - Brigádnická 707-8, Os...'!J33</f>
        <v>0</v>
      </c>
      <c r="AW95" s="123">
        <f>'1 - Brigádnická 707-8, Os...'!J34</f>
        <v>0</v>
      </c>
      <c r="AX95" s="123">
        <f>'1 - Brigádnická 707-8, Os...'!J35</f>
        <v>0</v>
      </c>
      <c r="AY95" s="123">
        <f>'1 - Brigádnická 707-8, Os...'!J36</f>
        <v>0</v>
      </c>
      <c r="AZ95" s="123">
        <f>'1 - Brigádnická 707-8, Os...'!F33</f>
        <v>0</v>
      </c>
      <c r="BA95" s="123">
        <f>'1 - Brigádnická 707-8, Os...'!F34</f>
        <v>0</v>
      </c>
      <c r="BB95" s="123">
        <f>'1 - Brigádnická 707-8, Os...'!F35</f>
        <v>0</v>
      </c>
      <c r="BC95" s="123">
        <f>'1 - Brigádnická 707-8, Os...'!F36</f>
        <v>0</v>
      </c>
      <c r="BD95" s="125">
        <f>'1 - Brigádnická 707-8, Os...'!F37</f>
        <v>0</v>
      </c>
      <c r="BT95" s="126" t="s">
        <v>82</v>
      </c>
      <c r="BV95" s="126" t="s">
        <v>79</v>
      </c>
      <c r="BW95" s="126" t="s">
        <v>85</v>
      </c>
      <c r="BX95" s="126" t="s">
        <v>5</v>
      </c>
      <c r="CL95" s="126" t="s">
        <v>1</v>
      </c>
      <c r="CM95" s="126" t="s">
        <v>82</v>
      </c>
    </row>
    <row r="96" s="6" customFormat="1" ht="16.5" customHeight="1">
      <c r="A96" s="114" t="s">
        <v>81</v>
      </c>
      <c r="B96" s="115"/>
      <c r="C96" s="116"/>
      <c r="D96" s="117" t="s">
        <v>86</v>
      </c>
      <c r="E96" s="117"/>
      <c r="F96" s="117"/>
      <c r="G96" s="117"/>
      <c r="H96" s="117"/>
      <c r="I96" s="118"/>
      <c r="J96" s="117" t="s">
        <v>87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'2 - Brigádnická 710-8, Os...'!J30</f>
        <v>0</v>
      </c>
      <c r="AH96" s="118"/>
      <c r="AI96" s="118"/>
      <c r="AJ96" s="118"/>
      <c r="AK96" s="118"/>
      <c r="AL96" s="118"/>
      <c r="AM96" s="118"/>
      <c r="AN96" s="119">
        <f>SUM(AG96,AT96)</f>
        <v>0</v>
      </c>
      <c r="AO96" s="118"/>
      <c r="AP96" s="118"/>
      <c r="AQ96" s="120" t="s">
        <v>84</v>
      </c>
      <c r="AR96" s="121"/>
      <c r="AS96" s="127">
        <v>0</v>
      </c>
      <c r="AT96" s="128">
        <f>ROUND(SUM(AV96:AW96),2)</f>
        <v>0</v>
      </c>
      <c r="AU96" s="129">
        <f>'2 - Brigádnická 710-8, Os...'!P142</f>
        <v>0</v>
      </c>
      <c r="AV96" s="128">
        <f>'2 - Brigádnická 710-8, Os...'!J33</f>
        <v>0</v>
      </c>
      <c r="AW96" s="128">
        <f>'2 - Brigádnická 710-8, Os...'!J34</f>
        <v>0</v>
      </c>
      <c r="AX96" s="128">
        <f>'2 - Brigádnická 710-8, Os...'!J35</f>
        <v>0</v>
      </c>
      <c r="AY96" s="128">
        <f>'2 - Brigádnická 710-8, Os...'!J36</f>
        <v>0</v>
      </c>
      <c r="AZ96" s="128">
        <f>'2 - Brigádnická 710-8, Os...'!F33</f>
        <v>0</v>
      </c>
      <c r="BA96" s="128">
        <f>'2 - Brigádnická 710-8, Os...'!F34</f>
        <v>0</v>
      </c>
      <c r="BB96" s="128">
        <f>'2 - Brigádnická 710-8, Os...'!F35</f>
        <v>0</v>
      </c>
      <c r="BC96" s="128">
        <f>'2 - Brigádnická 710-8, Os...'!F36</f>
        <v>0</v>
      </c>
      <c r="BD96" s="130">
        <f>'2 - Brigádnická 710-8, Os...'!F37</f>
        <v>0</v>
      </c>
      <c r="BT96" s="126" t="s">
        <v>82</v>
      </c>
      <c r="BV96" s="126" t="s">
        <v>79</v>
      </c>
      <c r="BW96" s="126" t="s">
        <v>88</v>
      </c>
      <c r="BX96" s="126" t="s">
        <v>5</v>
      </c>
      <c r="CL96" s="126" t="s">
        <v>1</v>
      </c>
      <c r="CM96" s="126" t="s">
        <v>82</v>
      </c>
    </row>
    <row r="97" s="1" customFormat="1" ht="30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</row>
    <row r="98" s="1" customFormat="1" ht="6.96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43"/>
    </row>
  </sheetData>
  <sheetProtection sheet="1" formatColumns="0" formatRows="0" objects="1" scenarios="1" spinCount="100000" saltValue="koUznwLYBTOFJzJlW7fKxgZpKvUuyJavYJji8YJc+cWK5zaWYQvvfHbFJMQ08FJBCJM6JdWlv0dAlwZT9jV17w==" hashValue="nXNfFK5y6BUnGV/j+vaP6iYqRTcp0KtM87jAOvcpMt7JVu1PKFzpEXlebHAwWGOCH+F21k5WfmiakhFCrUntuw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1 - Brigádnická 707-8, Os...'!C2" display="/"/>
    <hyperlink ref="A96" location="'2 - Brigádnická 710-8,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85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82</v>
      </c>
    </row>
    <row r="4" ht="24.96" customHeight="1">
      <c r="B4" s="20"/>
      <c r="D4" s="135" t="s">
        <v>89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Ostrov</v>
      </c>
      <c r="F7" s="137"/>
      <c r="G7" s="137"/>
      <c r="H7" s="137"/>
      <c r="L7" s="20"/>
    </row>
    <row r="8" s="1" customFormat="1" ht="12" customHeight="1">
      <c r="B8" s="43"/>
      <c r="D8" s="137" t="s">
        <v>90</v>
      </c>
      <c r="I8" s="139"/>
      <c r="L8" s="43"/>
    </row>
    <row r="9" s="1" customFormat="1" ht="36.96" customHeight="1">
      <c r="B9" s="43"/>
      <c r="E9" s="140" t="s">
        <v>91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20. 3. 2018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">
        <v>26</v>
      </c>
      <c r="L14" s="43"/>
    </row>
    <row r="15" s="1" customFormat="1" ht="18" customHeight="1">
      <c r="B15" s="43"/>
      <c r="E15" s="141" t="s">
        <v>27</v>
      </c>
      <c r="I15" s="142" t="s">
        <v>28</v>
      </c>
      <c r="J15" s="141" t="s">
        <v>29</v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30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32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28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34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28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35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25.44" customHeight="1">
      <c r="B30" s="43"/>
      <c r="D30" s="148" t="s">
        <v>37</v>
      </c>
      <c r="I30" s="139"/>
      <c r="J30" s="149">
        <f>ROUND(J142,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7"/>
      <c r="J31" s="78"/>
      <c r="K31" s="78"/>
      <c r="L31" s="43"/>
    </row>
    <row r="32" s="1" customFormat="1" ht="14.4" customHeight="1">
      <c r="B32" s="43"/>
      <c r="F32" s="150" t="s">
        <v>39</v>
      </c>
      <c r="I32" s="151" t="s">
        <v>38</v>
      </c>
      <c r="J32" s="150" t="s">
        <v>40</v>
      </c>
      <c r="L32" s="43"/>
    </row>
    <row r="33" s="1" customFormat="1" ht="14.4" customHeight="1">
      <c r="B33" s="43"/>
      <c r="D33" s="152" t="s">
        <v>41</v>
      </c>
      <c r="E33" s="137" t="s">
        <v>42</v>
      </c>
      <c r="F33" s="153">
        <f>ROUND((ROUND((SUM(BE142:BE665)),  2) + SUM(BE667:BE671)), 2)</f>
        <v>0</v>
      </c>
      <c r="I33" s="154">
        <v>0.20999999999999999</v>
      </c>
      <c r="J33" s="153">
        <f>ROUND((ROUND(((SUM(BE142:BE665))*I33),  2) + (SUM(BE667:BE671)*I33)), 2)</f>
        <v>0</v>
      </c>
      <c r="L33" s="43"/>
    </row>
    <row r="34" s="1" customFormat="1" ht="14.4" customHeight="1">
      <c r="B34" s="43"/>
      <c r="E34" s="137" t="s">
        <v>43</v>
      </c>
      <c r="F34" s="153">
        <f>ROUND((ROUND((SUM(BF142:BF665)),  2) + SUM(BF667:BF671)), 2)</f>
        <v>0</v>
      </c>
      <c r="I34" s="154">
        <v>0.14999999999999999</v>
      </c>
      <c r="J34" s="153">
        <f>ROUND((ROUND(((SUM(BF142:BF665))*I34),  2) + (SUM(BF667:BF671)*I34)), 2)</f>
        <v>0</v>
      </c>
      <c r="L34" s="43"/>
    </row>
    <row r="35" hidden="1" s="1" customFormat="1" ht="14.4" customHeight="1">
      <c r="B35" s="43"/>
      <c r="E35" s="137" t="s">
        <v>44</v>
      </c>
      <c r="F35" s="153">
        <f>ROUND((ROUND((SUM(BG142:BG665)),  2) + SUM(BG667:BG671)), 2)</f>
        <v>0</v>
      </c>
      <c r="I35" s="154">
        <v>0.20999999999999999</v>
      </c>
      <c r="J35" s="153">
        <f>0</f>
        <v>0</v>
      </c>
      <c r="L35" s="43"/>
    </row>
    <row r="36" hidden="1" s="1" customFormat="1" ht="14.4" customHeight="1">
      <c r="B36" s="43"/>
      <c r="E36" s="137" t="s">
        <v>45</v>
      </c>
      <c r="F36" s="153">
        <f>ROUND((ROUND((SUM(BH142:BH665)),  2) + SUM(BH667:BH671)), 2)</f>
        <v>0</v>
      </c>
      <c r="I36" s="154">
        <v>0.14999999999999999</v>
      </c>
      <c r="J36" s="153">
        <f>0</f>
        <v>0</v>
      </c>
      <c r="L36" s="43"/>
    </row>
    <row r="37" hidden="1" s="1" customFormat="1" ht="14.4" customHeight="1">
      <c r="B37" s="43"/>
      <c r="E37" s="137" t="s">
        <v>46</v>
      </c>
      <c r="F37" s="153">
        <f>ROUND((ROUND((SUM(BI142:BI665)),  2) + SUM(BI667:BI671)), 2)</f>
        <v>0</v>
      </c>
      <c r="I37" s="154">
        <v>0</v>
      </c>
      <c r="J37" s="153">
        <f>0</f>
        <v>0</v>
      </c>
      <c r="L37" s="43"/>
    </row>
    <row r="38" s="1" customFormat="1" ht="6.96" customHeight="1">
      <c r="B38" s="43"/>
      <c r="I38" s="139"/>
      <c r="L38" s="43"/>
    </row>
    <row r="39" s="1" customFormat="1" ht="25.44" customHeight="1"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60"/>
      <c r="J39" s="161">
        <f>SUM(J30:J37)</f>
        <v>0</v>
      </c>
      <c r="K39" s="162"/>
      <c r="L39" s="43"/>
    </row>
    <row r="40" s="1" customFormat="1" ht="14.4" customHeight="1">
      <c r="B40" s="43"/>
      <c r="I40" s="13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3" t="s">
        <v>50</v>
      </c>
      <c r="E50" s="164"/>
      <c r="F50" s="164"/>
      <c r="G50" s="163" t="s">
        <v>51</v>
      </c>
      <c r="H50" s="164"/>
      <c r="I50" s="165"/>
      <c r="J50" s="164"/>
      <c r="K50" s="16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6" t="s">
        <v>52</v>
      </c>
      <c r="E61" s="167"/>
      <c r="F61" s="168" t="s">
        <v>53</v>
      </c>
      <c r="G61" s="166" t="s">
        <v>52</v>
      </c>
      <c r="H61" s="167"/>
      <c r="I61" s="169"/>
      <c r="J61" s="170" t="s">
        <v>53</v>
      </c>
      <c r="K61" s="16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3" t="s">
        <v>54</v>
      </c>
      <c r="E65" s="164"/>
      <c r="F65" s="164"/>
      <c r="G65" s="163" t="s">
        <v>55</v>
      </c>
      <c r="H65" s="164"/>
      <c r="I65" s="165"/>
      <c r="J65" s="164"/>
      <c r="K65" s="16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6" t="s">
        <v>52</v>
      </c>
      <c r="E76" s="167"/>
      <c r="F76" s="168" t="s">
        <v>53</v>
      </c>
      <c r="G76" s="166" t="s">
        <v>52</v>
      </c>
      <c r="H76" s="167"/>
      <c r="I76" s="169"/>
      <c r="J76" s="170" t="s">
        <v>53</v>
      </c>
      <c r="K76" s="167"/>
      <c r="L76" s="43"/>
    </row>
    <row r="77" s="1" customFormat="1" ht="14.4" customHeight="1">
      <c r="B77" s="171"/>
      <c r="C77" s="172"/>
      <c r="D77" s="172"/>
      <c r="E77" s="172"/>
      <c r="F77" s="172"/>
      <c r="G77" s="172"/>
      <c r="H77" s="172"/>
      <c r="I77" s="173"/>
      <c r="J77" s="172"/>
      <c r="K77" s="172"/>
      <c r="L77" s="43"/>
    </row>
    <row r="81" s="1" customFormat="1" ht="6.96" customHeight="1">
      <c r="B81" s="174"/>
      <c r="C81" s="175"/>
      <c r="D81" s="175"/>
      <c r="E81" s="175"/>
      <c r="F81" s="175"/>
      <c r="G81" s="175"/>
      <c r="H81" s="175"/>
      <c r="I81" s="176"/>
      <c r="J81" s="175"/>
      <c r="K81" s="175"/>
      <c r="L81" s="43"/>
    </row>
    <row r="82" s="1" customFormat="1" ht="24.96" customHeight="1">
      <c r="B82" s="38"/>
      <c r="C82" s="23" t="s">
        <v>92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7" t="str">
        <f>E7</f>
        <v>Ostrov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90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1 - Brigádnická 707/8, Ostrov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 xml:space="preserve"> </v>
      </c>
      <c r="G89" s="39"/>
      <c r="H89" s="39"/>
      <c r="I89" s="142" t="s">
        <v>22</v>
      </c>
      <c r="J89" s="74" t="str">
        <f>IF(J12="","",J12)</f>
        <v>20. 3. 2018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>Město Ostrov</v>
      </c>
      <c r="G91" s="39"/>
      <c r="H91" s="39"/>
      <c r="I91" s="142" t="s">
        <v>32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30</v>
      </c>
      <c r="D92" s="39"/>
      <c r="E92" s="39"/>
      <c r="F92" s="27" t="str">
        <f>IF(E18="","",E18)</f>
        <v>Vyplň údaj</v>
      </c>
      <c r="G92" s="39"/>
      <c r="H92" s="39"/>
      <c r="I92" s="142" t="s">
        <v>34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78" t="s">
        <v>93</v>
      </c>
      <c r="D94" s="179"/>
      <c r="E94" s="179"/>
      <c r="F94" s="179"/>
      <c r="G94" s="179"/>
      <c r="H94" s="179"/>
      <c r="I94" s="180"/>
      <c r="J94" s="181" t="s">
        <v>94</v>
      </c>
      <c r="K94" s="17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2" t="s">
        <v>95</v>
      </c>
      <c r="D96" s="39"/>
      <c r="E96" s="39"/>
      <c r="F96" s="39"/>
      <c r="G96" s="39"/>
      <c r="H96" s="39"/>
      <c r="I96" s="139"/>
      <c r="J96" s="105">
        <f>J142</f>
        <v>0</v>
      </c>
      <c r="K96" s="39"/>
      <c r="L96" s="43"/>
      <c r="AU96" s="17" t="s">
        <v>96</v>
      </c>
    </row>
    <row r="97" s="8" customFormat="1" ht="24.96" customHeight="1">
      <c r="B97" s="183"/>
      <c r="C97" s="184"/>
      <c r="D97" s="185" t="s">
        <v>97</v>
      </c>
      <c r="E97" s="186"/>
      <c r="F97" s="186"/>
      <c r="G97" s="186"/>
      <c r="H97" s="186"/>
      <c r="I97" s="187"/>
      <c r="J97" s="188">
        <f>J143</f>
        <v>0</v>
      </c>
      <c r="K97" s="184"/>
      <c r="L97" s="189"/>
    </row>
    <row r="98" s="9" customFormat="1" ht="19.92" customHeight="1">
      <c r="B98" s="190"/>
      <c r="C98" s="191"/>
      <c r="D98" s="192" t="s">
        <v>98</v>
      </c>
      <c r="E98" s="193"/>
      <c r="F98" s="193"/>
      <c r="G98" s="193"/>
      <c r="H98" s="193"/>
      <c r="I98" s="194"/>
      <c r="J98" s="195">
        <f>J144</f>
        <v>0</v>
      </c>
      <c r="K98" s="191"/>
      <c r="L98" s="196"/>
    </row>
    <row r="99" s="9" customFormat="1" ht="19.92" customHeight="1">
      <c r="B99" s="190"/>
      <c r="C99" s="191"/>
      <c r="D99" s="192" t="s">
        <v>99</v>
      </c>
      <c r="E99" s="193"/>
      <c r="F99" s="193"/>
      <c r="G99" s="193"/>
      <c r="H99" s="193"/>
      <c r="I99" s="194"/>
      <c r="J99" s="195">
        <f>J155</f>
        <v>0</v>
      </c>
      <c r="K99" s="191"/>
      <c r="L99" s="196"/>
    </row>
    <row r="100" s="9" customFormat="1" ht="19.92" customHeight="1">
      <c r="B100" s="190"/>
      <c r="C100" s="191"/>
      <c r="D100" s="192" t="s">
        <v>100</v>
      </c>
      <c r="E100" s="193"/>
      <c r="F100" s="193"/>
      <c r="G100" s="193"/>
      <c r="H100" s="193"/>
      <c r="I100" s="194"/>
      <c r="J100" s="195">
        <f>J259</f>
        <v>0</v>
      </c>
      <c r="K100" s="191"/>
      <c r="L100" s="196"/>
    </row>
    <row r="101" s="9" customFormat="1" ht="19.92" customHeight="1">
      <c r="B101" s="190"/>
      <c r="C101" s="191"/>
      <c r="D101" s="192" t="s">
        <v>101</v>
      </c>
      <c r="E101" s="193"/>
      <c r="F101" s="193"/>
      <c r="G101" s="193"/>
      <c r="H101" s="193"/>
      <c r="I101" s="194"/>
      <c r="J101" s="195">
        <f>J304</f>
        <v>0</v>
      </c>
      <c r="K101" s="191"/>
      <c r="L101" s="196"/>
    </row>
    <row r="102" s="9" customFormat="1" ht="19.92" customHeight="1">
      <c r="B102" s="190"/>
      <c r="C102" s="191"/>
      <c r="D102" s="192" t="s">
        <v>102</v>
      </c>
      <c r="E102" s="193"/>
      <c r="F102" s="193"/>
      <c r="G102" s="193"/>
      <c r="H102" s="193"/>
      <c r="I102" s="194"/>
      <c r="J102" s="195">
        <f>J316</f>
        <v>0</v>
      </c>
      <c r="K102" s="191"/>
      <c r="L102" s="196"/>
    </row>
    <row r="103" s="8" customFormat="1" ht="24.96" customHeight="1">
      <c r="B103" s="183"/>
      <c r="C103" s="184"/>
      <c r="D103" s="185" t="s">
        <v>103</v>
      </c>
      <c r="E103" s="186"/>
      <c r="F103" s="186"/>
      <c r="G103" s="186"/>
      <c r="H103" s="186"/>
      <c r="I103" s="187"/>
      <c r="J103" s="188">
        <f>J318</f>
        <v>0</v>
      </c>
      <c r="K103" s="184"/>
      <c r="L103" s="189"/>
    </row>
    <row r="104" s="9" customFormat="1" ht="19.92" customHeight="1">
      <c r="B104" s="190"/>
      <c r="C104" s="191"/>
      <c r="D104" s="192" t="s">
        <v>104</v>
      </c>
      <c r="E104" s="193"/>
      <c r="F104" s="193"/>
      <c r="G104" s="193"/>
      <c r="H104" s="193"/>
      <c r="I104" s="194"/>
      <c r="J104" s="195">
        <f>J319</f>
        <v>0</v>
      </c>
      <c r="K104" s="191"/>
      <c r="L104" s="196"/>
    </row>
    <row r="105" s="9" customFormat="1" ht="19.92" customHeight="1">
      <c r="B105" s="190"/>
      <c r="C105" s="191"/>
      <c r="D105" s="192" t="s">
        <v>105</v>
      </c>
      <c r="E105" s="193"/>
      <c r="F105" s="193"/>
      <c r="G105" s="193"/>
      <c r="H105" s="193"/>
      <c r="I105" s="194"/>
      <c r="J105" s="195">
        <f>J338</f>
        <v>0</v>
      </c>
      <c r="K105" s="191"/>
      <c r="L105" s="196"/>
    </row>
    <row r="106" s="9" customFormat="1" ht="19.92" customHeight="1">
      <c r="B106" s="190"/>
      <c r="C106" s="191"/>
      <c r="D106" s="192" t="s">
        <v>106</v>
      </c>
      <c r="E106" s="193"/>
      <c r="F106" s="193"/>
      <c r="G106" s="193"/>
      <c r="H106" s="193"/>
      <c r="I106" s="194"/>
      <c r="J106" s="195">
        <f>J350</f>
        <v>0</v>
      </c>
      <c r="K106" s="191"/>
      <c r="L106" s="196"/>
    </row>
    <row r="107" s="9" customFormat="1" ht="19.92" customHeight="1">
      <c r="B107" s="190"/>
      <c r="C107" s="191"/>
      <c r="D107" s="192" t="s">
        <v>107</v>
      </c>
      <c r="E107" s="193"/>
      <c r="F107" s="193"/>
      <c r="G107" s="193"/>
      <c r="H107" s="193"/>
      <c r="I107" s="194"/>
      <c r="J107" s="195">
        <f>J360</f>
        <v>0</v>
      </c>
      <c r="K107" s="191"/>
      <c r="L107" s="196"/>
    </row>
    <row r="108" s="9" customFormat="1" ht="19.92" customHeight="1">
      <c r="B108" s="190"/>
      <c r="C108" s="191"/>
      <c r="D108" s="192" t="s">
        <v>108</v>
      </c>
      <c r="E108" s="193"/>
      <c r="F108" s="193"/>
      <c r="G108" s="193"/>
      <c r="H108" s="193"/>
      <c r="I108" s="194"/>
      <c r="J108" s="195">
        <f>J381</f>
        <v>0</v>
      </c>
      <c r="K108" s="191"/>
      <c r="L108" s="196"/>
    </row>
    <row r="109" s="9" customFormat="1" ht="19.92" customHeight="1">
      <c r="B109" s="190"/>
      <c r="C109" s="191"/>
      <c r="D109" s="192" t="s">
        <v>109</v>
      </c>
      <c r="E109" s="193"/>
      <c r="F109" s="193"/>
      <c r="G109" s="193"/>
      <c r="H109" s="193"/>
      <c r="I109" s="194"/>
      <c r="J109" s="195">
        <f>J385</f>
        <v>0</v>
      </c>
      <c r="K109" s="191"/>
      <c r="L109" s="196"/>
    </row>
    <row r="110" s="9" customFormat="1" ht="19.92" customHeight="1">
      <c r="B110" s="190"/>
      <c r="C110" s="191"/>
      <c r="D110" s="192" t="s">
        <v>110</v>
      </c>
      <c r="E110" s="193"/>
      <c r="F110" s="193"/>
      <c r="G110" s="193"/>
      <c r="H110" s="193"/>
      <c r="I110" s="194"/>
      <c r="J110" s="195">
        <f>J403</f>
        <v>0</v>
      </c>
      <c r="K110" s="191"/>
      <c r="L110" s="196"/>
    </row>
    <row r="111" s="9" customFormat="1" ht="19.92" customHeight="1">
      <c r="B111" s="190"/>
      <c r="C111" s="191"/>
      <c r="D111" s="192" t="s">
        <v>111</v>
      </c>
      <c r="E111" s="193"/>
      <c r="F111" s="193"/>
      <c r="G111" s="193"/>
      <c r="H111" s="193"/>
      <c r="I111" s="194"/>
      <c r="J111" s="195">
        <f>J411</f>
        <v>0</v>
      </c>
      <c r="K111" s="191"/>
      <c r="L111" s="196"/>
    </row>
    <row r="112" s="9" customFormat="1" ht="19.92" customHeight="1">
      <c r="B112" s="190"/>
      <c r="C112" s="191"/>
      <c r="D112" s="192" t="s">
        <v>112</v>
      </c>
      <c r="E112" s="193"/>
      <c r="F112" s="193"/>
      <c r="G112" s="193"/>
      <c r="H112" s="193"/>
      <c r="I112" s="194"/>
      <c r="J112" s="195">
        <f>J424</f>
        <v>0</v>
      </c>
      <c r="K112" s="191"/>
      <c r="L112" s="196"/>
    </row>
    <row r="113" s="9" customFormat="1" ht="19.92" customHeight="1">
      <c r="B113" s="190"/>
      <c r="C113" s="191"/>
      <c r="D113" s="192" t="s">
        <v>113</v>
      </c>
      <c r="E113" s="193"/>
      <c r="F113" s="193"/>
      <c r="G113" s="193"/>
      <c r="H113" s="193"/>
      <c r="I113" s="194"/>
      <c r="J113" s="195">
        <f>J429</f>
        <v>0</v>
      </c>
      <c r="K113" s="191"/>
      <c r="L113" s="196"/>
    </row>
    <row r="114" s="9" customFormat="1" ht="19.92" customHeight="1">
      <c r="B114" s="190"/>
      <c r="C114" s="191"/>
      <c r="D114" s="192" t="s">
        <v>114</v>
      </c>
      <c r="E114" s="193"/>
      <c r="F114" s="193"/>
      <c r="G114" s="193"/>
      <c r="H114" s="193"/>
      <c r="I114" s="194"/>
      <c r="J114" s="195">
        <f>J471</f>
        <v>0</v>
      </c>
      <c r="K114" s="191"/>
      <c r="L114" s="196"/>
    </row>
    <row r="115" s="9" customFormat="1" ht="19.92" customHeight="1">
      <c r="B115" s="190"/>
      <c r="C115" s="191"/>
      <c r="D115" s="192" t="s">
        <v>115</v>
      </c>
      <c r="E115" s="193"/>
      <c r="F115" s="193"/>
      <c r="G115" s="193"/>
      <c r="H115" s="193"/>
      <c r="I115" s="194"/>
      <c r="J115" s="195">
        <f>J502</f>
        <v>0</v>
      </c>
      <c r="K115" s="191"/>
      <c r="L115" s="196"/>
    </row>
    <row r="116" s="9" customFormat="1" ht="19.92" customHeight="1">
      <c r="B116" s="190"/>
      <c r="C116" s="191"/>
      <c r="D116" s="192" t="s">
        <v>116</v>
      </c>
      <c r="E116" s="193"/>
      <c r="F116" s="193"/>
      <c r="G116" s="193"/>
      <c r="H116" s="193"/>
      <c r="I116" s="194"/>
      <c r="J116" s="195">
        <f>J507</f>
        <v>0</v>
      </c>
      <c r="K116" s="191"/>
      <c r="L116" s="196"/>
    </row>
    <row r="117" s="9" customFormat="1" ht="19.92" customHeight="1">
      <c r="B117" s="190"/>
      <c r="C117" s="191"/>
      <c r="D117" s="192" t="s">
        <v>117</v>
      </c>
      <c r="E117" s="193"/>
      <c r="F117" s="193"/>
      <c r="G117" s="193"/>
      <c r="H117" s="193"/>
      <c r="I117" s="194"/>
      <c r="J117" s="195">
        <f>J570</f>
        <v>0</v>
      </c>
      <c r="K117" s="191"/>
      <c r="L117" s="196"/>
    </row>
    <row r="118" s="9" customFormat="1" ht="19.92" customHeight="1">
      <c r="B118" s="190"/>
      <c r="C118" s="191"/>
      <c r="D118" s="192" t="s">
        <v>118</v>
      </c>
      <c r="E118" s="193"/>
      <c r="F118" s="193"/>
      <c r="G118" s="193"/>
      <c r="H118" s="193"/>
      <c r="I118" s="194"/>
      <c r="J118" s="195">
        <f>J607</f>
        <v>0</v>
      </c>
      <c r="K118" s="191"/>
      <c r="L118" s="196"/>
    </row>
    <row r="119" s="9" customFormat="1" ht="19.92" customHeight="1">
      <c r="B119" s="190"/>
      <c r="C119" s="191"/>
      <c r="D119" s="192" t="s">
        <v>119</v>
      </c>
      <c r="E119" s="193"/>
      <c r="F119" s="193"/>
      <c r="G119" s="193"/>
      <c r="H119" s="193"/>
      <c r="I119" s="194"/>
      <c r="J119" s="195">
        <f>J626</f>
        <v>0</v>
      </c>
      <c r="K119" s="191"/>
      <c r="L119" s="196"/>
    </row>
    <row r="120" s="8" customFormat="1" ht="24.96" customHeight="1">
      <c r="B120" s="183"/>
      <c r="C120" s="184"/>
      <c r="D120" s="185" t="s">
        <v>120</v>
      </c>
      <c r="E120" s="186"/>
      <c r="F120" s="186"/>
      <c r="G120" s="186"/>
      <c r="H120" s="186"/>
      <c r="I120" s="187"/>
      <c r="J120" s="188">
        <f>J663</f>
        <v>0</v>
      </c>
      <c r="K120" s="184"/>
      <c r="L120" s="189"/>
    </row>
    <row r="121" s="9" customFormat="1" ht="19.92" customHeight="1">
      <c r="B121" s="190"/>
      <c r="C121" s="191"/>
      <c r="D121" s="192" t="s">
        <v>121</v>
      </c>
      <c r="E121" s="193"/>
      <c r="F121" s="193"/>
      <c r="G121" s="193"/>
      <c r="H121" s="193"/>
      <c r="I121" s="194"/>
      <c r="J121" s="195">
        <f>J664</f>
        <v>0</v>
      </c>
      <c r="K121" s="191"/>
      <c r="L121" s="196"/>
    </row>
    <row r="122" s="8" customFormat="1" ht="21.84" customHeight="1">
      <c r="B122" s="183"/>
      <c r="C122" s="184"/>
      <c r="D122" s="197" t="s">
        <v>122</v>
      </c>
      <c r="E122" s="184"/>
      <c r="F122" s="184"/>
      <c r="G122" s="184"/>
      <c r="H122" s="184"/>
      <c r="I122" s="198"/>
      <c r="J122" s="199">
        <f>J666</f>
        <v>0</v>
      </c>
      <c r="K122" s="184"/>
      <c r="L122" s="189"/>
    </row>
    <row r="123" s="1" customFormat="1" ht="21.84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6.96" customHeight="1">
      <c r="B124" s="61"/>
      <c r="C124" s="62"/>
      <c r="D124" s="62"/>
      <c r="E124" s="62"/>
      <c r="F124" s="62"/>
      <c r="G124" s="62"/>
      <c r="H124" s="62"/>
      <c r="I124" s="173"/>
      <c r="J124" s="62"/>
      <c r="K124" s="62"/>
      <c r="L124" s="43"/>
    </row>
    <row r="128" s="1" customFormat="1" ht="6.96" customHeight="1">
      <c r="B128" s="63"/>
      <c r="C128" s="64"/>
      <c r="D128" s="64"/>
      <c r="E128" s="64"/>
      <c r="F128" s="64"/>
      <c r="G128" s="64"/>
      <c r="H128" s="64"/>
      <c r="I128" s="176"/>
      <c r="J128" s="64"/>
      <c r="K128" s="64"/>
      <c r="L128" s="43"/>
    </row>
    <row r="129" s="1" customFormat="1" ht="24.96" customHeight="1">
      <c r="B129" s="38"/>
      <c r="C129" s="23" t="s">
        <v>123</v>
      </c>
      <c r="D129" s="39"/>
      <c r="E129" s="39"/>
      <c r="F129" s="39"/>
      <c r="G129" s="39"/>
      <c r="H129" s="39"/>
      <c r="I129" s="139"/>
      <c r="J129" s="39"/>
      <c r="K129" s="39"/>
      <c r="L129" s="43"/>
    </row>
    <row r="130" s="1" customFormat="1" ht="6.96" customHeight="1">
      <c r="B130" s="38"/>
      <c r="C130" s="39"/>
      <c r="D130" s="39"/>
      <c r="E130" s="39"/>
      <c r="F130" s="39"/>
      <c r="G130" s="39"/>
      <c r="H130" s="39"/>
      <c r="I130" s="139"/>
      <c r="J130" s="39"/>
      <c r="K130" s="39"/>
      <c r="L130" s="43"/>
    </row>
    <row r="131" s="1" customFormat="1" ht="12" customHeight="1">
      <c r="B131" s="38"/>
      <c r="C131" s="32" t="s">
        <v>16</v>
      </c>
      <c r="D131" s="39"/>
      <c r="E131" s="39"/>
      <c r="F131" s="39"/>
      <c r="G131" s="39"/>
      <c r="H131" s="39"/>
      <c r="I131" s="139"/>
      <c r="J131" s="39"/>
      <c r="K131" s="39"/>
      <c r="L131" s="43"/>
    </row>
    <row r="132" s="1" customFormat="1" ht="16.5" customHeight="1">
      <c r="B132" s="38"/>
      <c r="C132" s="39"/>
      <c r="D132" s="39"/>
      <c r="E132" s="177" t="str">
        <f>E7</f>
        <v>Ostrov</v>
      </c>
      <c r="F132" s="32"/>
      <c r="G132" s="32"/>
      <c r="H132" s="32"/>
      <c r="I132" s="139"/>
      <c r="J132" s="39"/>
      <c r="K132" s="39"/>
      <c r="L132" s="43"/>
    </row>
    <row r="133" s="1" customFormat="1" ht="12" customHeight="1">
      <c r="B133" s="38"/>
      <c r="C133" s="32" t="s">
        <v>90</v>
      </c>
      <c r="D133" s="39"/>
      <c r="E133" s="39"/>
      <c r="F133" s="39"/>
      <c r="G133" s="39"/>
      <c r="H133" s="39"/>
      <c r="I133" s="139"/>
      <c r="J133" s="39"/>
      <c r="K133" s="39"/>
      <c r="L133" s="43"/>
    </row>
    <row r="134" s="1" customFormat="1" ht="16.5" customHeight="1">
      <c r="B134" s="38"/>
      <c r="C134" s="39"/>
      <c r="D134" s="39"/>
      <c r="E134" s="71" t="str">
        <f>E9</f>
        <v>1 - Brigádnická 707/8, Ostrov</v>
      </c>
      <c r="F134" s="39"/>
      <c r="G134" s="39"/>
      <c r="H134" s="39"/>
      <c r="I134" s="139"/>
      <c r="J134" s="39"/>
      <c r="K134" s="39"/>
      <c r="L134" s="43"/>
    </row>
    <row r="135" s="1" customFormat="1" ht="6.96" customHeight="1">
      <c r="B135" s="38"/>
      <c r="C135" s="39"/>
      <c r="D135" s="39"/>
      <c r="E135" s="39"/>
      <c r="F135" s="39"/>
      <c r="G135" s="39"/>
      <c r="H135" s="39"/>
      <c r="I135" s="139"/>
      <c r="J135" s="39"/>
      <c r="K135" s="39"/>
      <c r="L135" s="43"/>
    </row>
    <row r="136" s="1" customFormat="1" ht="12" customHeight="1">
      <c r="B136" s="38"/>
      <c r="C136" s="32" t="s">
        <v>20</v>
      </c>
      <c r="D136" s="39"/>
      <c r="E136" s="39"/>
      <c r="F136" s="27" t="str">
        <f>F12</f>
        <v xml:space="preserve"> </v>
      </c>
      <c r="G136" s="39"/>
      <c r="H136" s="39"/>
      <c r="I136" s="142" t="s">
        <v>22</v>
      </c>
      <c r="J136" s="74" t="str">
        <f>IF(J12="","",J12)</f>
        <v>20. 3. 2018</v>
      </c>
      <c r="K136" s="39"/>
      <c r="L136" s="43"/>
    </row>
    <row r="137" s="1" customFormat="1" ht="6.96" customHeight="1">
      <c r="B137" s="38"/>
      <c r="C137" s="39"/>
      <c r="D137" s="39"/>
      <c r="E137" s="39"/>
      <c r="F137" s="39"/>
      <c r="G137" s="39"/>
      <c r="H137" s="39"/>
      <c r="I137" s="139"/>
      <c r="J137" s="39"/>
      <c r="K137" s="39"/>
      <c r="L137" s="43"/>
    </row>
    <row r="138" s="1" customFormat="1" ht="15.15" customHeight="1">
      <c r="B138" s="38"/>
      <c r="C138" s="32" t="s">
        <v>24</v>
      </c>
      <c r="D138" s="39"/>
      <c r="E138" s="39"/>
      <c r="F138" s="27" t="str">
        <f>E15</f>
        <v>Město Ostrov</v>
      </c>
      <c r="G138" s="39"/>
      <c r="H138" s="39"/>
      <c r="I138" s="142" t="s">
        <v>32</v>
      </c>
      <c r="J138" s="36" t="str">
        <f>E21</f>
        <v xml:space="preserve"> </v>
      </c>
      <c r="K138" s="39"/>
      <c r="L138" s="43"/>
    </row>
    <row r="139" s="1" customFormat="1" ht="15.15" customHeight="1">
      <c r="B139" s="38"/>
      <c r="C139" s="32" t="s">
        <v>30</v>
      </c>
      <c r="D139" s="39"/>
      <c r="E139" s="39"/>
      <c r="F139" s="27" t="str">
        <f>IF(E18="","",E18)</f>
        <v>Vyplň údaj</v>
      </c>
      <c r="G139" s="39"/>
      <c r="H139" s="39"/>
      <c r="I139" s="142" t="s">
        <v>34</v>
      </c>
      <c r="J139" s="36" t="str">
        <f>E24</f>
        <v xml:space="preserve"> </v>
      </c>
      <c r="K139" s="39"/>
      <c r="L139" s="43"/>
    </row>
    <row r="140" s="1" customFormat="1" ht="10.32" customHeight="1">
      <c r="B140" s="38"/>
      <c r="C140" s="39"/>
      <c r="D140" s="39"/>
      <c r="E140" s="39"/>
      <c r="F140" s="39"/>
      <c r="G140" s="39"/>
      <c r="H140" s="39"/>
      <c r="I140" s="139"/>
      <c r="J140" s="39"/>
      <c r="K140" s="39"/>
      <c r="L140" s="43"/>
    </row>
    <row r="141" s="10" customFormat="1" ht="29.28" customHeight="1">
      <c r="B141" s="200"/>
      <c r="C141" s="201" t="s">
        <v>124</v>
      </c>
      <c r="D141" s="202" t="s">
        <v>62</v>
      </c>
      <c r="E141" s="202" t="s">
        <v>58</v>
      </c>
      <c r="F141" s="202" t="s">
        <v>59</v>
      </c>
      <c r="G141" s="202" t="s">
        <v>125</v>
      </c>
      <c r="H141" s="202" t="s">
        <v>126</v>
      </c>
      <c r="I141" s="203" t="s">
        <v>127</v>
      </c>
      <c r="J141" s="204" t="s">
        <v>94</v>
      </c>
      <c r="K141" s="205" t="s">
        <v>128</v>
      </c>
      <c r="L141" s="206"/>
      <c r="M141" s="95" t="s">
        <v>1</v>
      </c>
      <c r="N141" s="96" t="s">
        <v>41</v>
      </c>
      <c r="O141" s="96" t="s">
        <v>129</v>
      </c>
      <c r="P141" s="96" t="s">
        <v>130</v>
      </c>
      <c r="Q141" s="96" t="s">
        <v>131</v>
      </c>
      <c r="R141" s="96" t="s">
        <v>132</v>
      </c>
      <c r="S141" s="96" t="s">
        <v>133</v>
      </c>
      <c r="T141" s="97" t="s">
        <v>134</v>
      </c>
    </row>
    <row r="142" s="1" customFormat="1" ht="22.8" customHeight="1">
      <c r="B142" s="38"/>
      <c r="C142" s="102" t="s">
        <v>135</v>
      </c>
      <c r="D142" s="39"/>
      <c r="E142" s="39"/>
      <c r="F142" s="39"/>
      <c r="G142" s="39"/>
      <c r="H142" s="39"/>
      <c r="I142" s="139"/>
      <c r="J142" s="207">
        <f>BK142</f>
        <v>0</v>
      </c>
      <c r="K142" s="39"/>
      <c r="L142" s="43"/>
      <c r="M142" s="98"/>
      <c r="N142" s="99"/>
      <c r="O142" s="99"/>
      <c r="P142" s="208">
        <f>P143+P318+P663+P666</f>
        <v>0</v>
      </c>
      <c r="Q142" s="99"/>
      <c r="R142" s="208">
        <f>R143+R318+R663+R666</f>
        <v>10.642426428</v>
      </c>
      <c r="S142" s="99"/>
      <c r="T142" s="209">
        <f>T143+T318+T663+T666</f>
        <v>13.852274920000001</v>
      </c>
      <c r="AT142" s="17" t="s">
        <v>76</v>
      </c>
      <c r="AU142" s="17" t="s">
        <v>96</v>
      </c>
      <c r="BK142" s="210">
        <f>BK143+BK318+BK663+BK666</f>
        <v>0</v>
      </c>
    </row>
    <row r="143" s="11" customFormat="1" ht="25.92" customHeight="1">
      <c r="B143" s="211"/>
      <c r="C143" s="212"/>
      <c r="D143" s="213" t="s">
        <v>76</v>
      </c>
      <c r="E143" s="214" t="s">
        <v>136</v>
      </c>
      <c r="F143" s="214" t="s">
        <v>137</v>
      </c>
      <c r="G143" s="212"/>
      <c r="H143" s="212"/>
      <c r="I143" s="215"/>
      <c r="J143" s="199">
        <f>BK143</f>
        <v>0</v>
      </c>
      <c r="K143" s="212"/>
      <c r="L143" s="216"/>
      <c r="M143" s="217"/>
      <c r="N143" s="218"/>
      <c r="O143" s="218"/>
      <c r="P143" s="219">
        <f>P144+P155+P259+P304+P316</f>
        <v>0</v>
      </c>
      <c r="Q143" s="218"/>
      <c r="R143" s="219">
        <f>R144+R155+R259+R304+R316</f>
        <v>8.8109436859999999</v>
      </c>
      <c r="S143" s="218"/>
      <c r="T143" s="220">
        <f>T144+T155+T259+T304+T316</f>
        <v>6.6889500000000002</v>
      </c>
      <c r="AR143" s="221" t="s">
        <v>82</v>
      </c>
      <c r="AT143" s="222" t="s">
        <v>76</v>
      </c>
      <c r="AU143" s="222" t="s">
        <v>77</v>
      </c>
      <c r="AY143" s="221" t="s">
        <v>138</v>
      </c>
      <c r="BK143" s="223">
        <f>BK144+BK155+BK259+BK304+BK316</f>
        <v>0</v>
      </c>
    </row>
    <row r="144" s="11" customFormat="1" ht="22.8" customHeight="1">
      <c r="B144" s="211"/>
      <c r="C144" s="212"/>
      <c r="D144" s="213" t="s">
        <v>76</v>
      </c>
      <c r="E144" s="224" t="s">
        <v>139</v>
      </c>
      <c r="F144" s="224" t="s">
        <v>140</v>
      </c>
      <c r="G144" s="212"/>
      <c r="H144" s="212"/>
      <c r="I144" s="215"/>
      <c r="J144" s="225">
        <f>BK144</f>
        <v>0</v>
      </c>
      <c r="K144" s="212"/>
      <c r="L144" s="216"/>
      <c r="M144" s="217"/>
      <c r="N144" s="218"/>
      <c r="O144" s="218"/>
      <c r="P144" s="219">
        <f>SUM(P145:P154)</f>
        <v>0</v>
      </c>
      <c r="Q144" s="218"/>
      <c r="R144" s="219">
        <f>SUM(R145:R154)</f>
        <v>0.68915820000000005</v>
      </c>
      <c r="S144" s="218"/>
      <c r="T144" s="220">
        <f>SUM(T145:T154)</f>
        <v>0</v>
      </c>
      <c r="AR144" s="221" t="s">
        <v>82</v>
      </c>
      <c r="AT144" s="222" t="s">
        <v>76</v>
      </c>
      <c r="AU144" s="222" t="s">
        <v>82</v>
      </c>
      <c r="AY144" s="221" t="s">
        <v>138</v>
      </c>
      <c r="BK144" s="223">
        <f>SUM(BK145:BK154)</f>
        <v>0</v>
      </c>
    </row>
    <row r="145" s="1" customFormat="1" ht="24" customHeight="1">
      <c r="B145" s="38"/>
      <c r="C145" s="226" t="s">
        <v>82</v>
      </c>
      <c r="D145" s="226" t="s">
        <v>141</v>
      </c>
      <c r="E145" s="227" t="s">
        <v>142</v>
      </c>
      <c r="F145" s="228" t="s">
        <v>143</v>
      </c>
      <c r="G145" s="229" t="s">
        <v>144</v>
      </c>
      <c r="H145" s="230">
        <v>3</v>
      </c>
      <c r="I145" s="231"/>
      <c r="J145" s="232">
        <f>ROUND(I145*H145,2)</f>
        <v>0</v>
      </c>
      <c r="K145" s="228" t="s">
        <v>145</v>
      </c>
      <c r="L145" s="43"/>
      <c r="M145" s="233" t="s">
        <v>1</v>
      </c>
      <c r="N145" s="234" t="s">
        <v>43</v>
      </c>
      <c r="O145" s="86"/>
      <c r="P145" s="235">
        <f>O145*H145</f>
        <v>0</v>
      </c>
      <c r="Q145" s="235">
        <v>0.054510000000000003</v>
      </c>
      <c r="R145" s="235">
        <f>Q145*H145</f>
        <v>0.16353000000000001</v>
      </c>
      <c r="S145" s="235">
        <v>0</v>
      </c>
      <c r="T145" s="236">
        <f>S145*H145</f>
        <v>0</v>
      </c>
      <c r="AR145" s="237" t="s">
        <v>146</v>
      </c>
      <c r="AT145" s="237" t="s">
        <v>141</v>
      </c>
      <c r="AU145" s="237" t="s">
        <v>86</v>
      </c>
      <c r="AY145" s="17" t="s">
        <v>138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86</v>
      </c>
      <c r="BK145" s="238">
        <f>ROUND(I145*H145,2)</f>
        <v>0</v>
      </c>
      <c r="BL145" s="17" t="s">
        <v>146</v>
      </c>
      <c r="BM145" s="237" t="s">
        <v>147</v>
      </c>
    </row>
    <row r="146" s="12" customFormat="1">
      <c r="B146" s="239"/>
      <c r="C146" s="240"/>
      <c r="D146" s="241" t="s">
        <v>148</v>
      </c>
      <c r="E146" s="242" t="s">
        <v>1</v>
      </c>
      <c r="F146" s="243" t="s">
        <v>149</v>
      </c>
      <c r="G146" s="240"/>
      <c r="H146" s="244">
        <v>3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148</v>
      </c>
      <c r="AU146" s="250" t="s">
        <v>86</v>
      </c>
      <c r="AV146" s="12" t="s">
        <v>86</v>
      </c>
      <c r="AW146" s="12" t="s">
        <v>33</v>
      </c>
      <c r="AX146" s="12" t="s">
        <v>82</v>
      </c>
      <c r="AY146" s="250" t="s">
        <v>138</v>
      </c>
    </row>
    <row r="147" s="1" customFormat="1" ht="24" customHeight="1">
      <c r="B147" s="38"/>
      <c r="C147" s="226" t="s">
        <v>86</v>
      </c>
      <c r="D147" s="226" t="s">
        <v>141</v>
      </c>
      <c r="E147" s="227" t="s">
        <v>150</v>
      </c>
      <c r="F147" s="228" t="s">
        <v>151</v>
      </c>
      <c r="G147" s="229" t="s">
        <v>144</v>
      </c>
      <c r="H147" s="230">
        <v>3.6000000000000001</v>
      </c>
      <c r="I147" s="231"/>
      <c r="J147" s="232">
        <f>ROUND(I147*H147,2)</f>
        <v>0</v>
      </c>
      <c r="K147" s="228" t="s">
        <v>145</v>
      </c>
      <c r="L147" s="43"/>
      <c r="M147" s="233" t="s">
        <v>1</v>
      </c>
      <c r="N147" s="234" t="s">
        <v>43</v>
      </c>
      <c r="O147" s="86"/>
      <c r="P147" s="235">
        <f>O147*H147</f>
        <v>0</v>
      </c>
      <c r="Q147" s="235">
        <v>0.072969999999999993</v>
      </c>
      <c r="R147" s="235">
        <f>Q147*H147</f>
        <v>0.26269199999999998</v>
      </c>
      <c r="S147" s="235">
        <v>0</v>
      </c>
      <c r="T147" s="236">
        <f>S147*H147</f>
        <v>0</v>
      </c>
      <c r="AR147" s="237" t="s">
        <v>146</v>
      </c>
      <c r="AT147" s="237" t="s">
        <v>141</v>
      </c>
      <c r="AU147" s="237" t="s">
        <v>86</v>
      </c>
      <c r="AY147" s="17" t="s">
        <v>138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86</v>
      </c>
      <c r="BK147" s="238">
        <f>ROUND(I147*H147,2)</f>
        <v>0</v>
      </c>
      <c r="BL147" s="17" t="s">
        <v>146</v>
      </c>
      <c r="BM147" s="237" t="s">
        <v>152</v>
      </c>
    </row>
    <row r="148" s="12" customFormat="1">
      <c r="B148" s="239"/>
      <c r="C148" s="240"/>
      <c r="D148" s="241" t="s">
        <v>148</v>
      </c>
      <c r="E148" s="242" t="s">
        <v>1</v>
      </c>
      <c r="F148" s="243" t="s">
        <v>153</v>
      </c>
      <c r="G148" s="240"/>
      <c r="H148" s="244">
        <v>1.9199999999999999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148</v>
      </c>
      <c r="AU148" s="250" t="s">
        <v>86</v>
      </c>
      <c r="AV148" s="12" t="s">
        <v>86</v>
      </c>
      <c r="AW148" s="12" t="s">
        <v>33</v>
      </c>
      <c r="AX148" s="12" t="s">
        <v>77</v>
      </c>
      <c r="AY148" s="250" t="s">
        <v>138</v>
      </c>
    </row>
    <row r="149" s="12" customFormat="1">
      <c r="B149" s="239"/>
      <c r="C149" s="240"/>
      <c r="D149" s="241" t="s">
        <v>148</v>
      </c>
      <c r="E149" s="242" t="s">
        <v>1</v>
      </c>
      <c r="F149" s="243" t="s">
        <v>154</v>
      </c>
      <c r="G149" s="240"/>
      <c r="H149" s="244">
        <v>1.6799999999999999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148</v>
      </c>
      <c r="AU149" s="250" t="s">
        <v>86</v>
      </c>
      <c r="AV149" s="12" t="s">
        <v>86</v>
      </c>
      <c r="AW149" s="12" t="s">
        <v>33</v>
      </c>
      <c r="AX149" s="12" t="s">
        <v>77</v>
      </c>
      <c r="AY149" s="250" t="s">
        <v>138</v>
      </c>
    </row>
    <row r="150" s="13" customFormat="1">
      <c r="B150" s="251"/>
      <c r="C150" s="252"/>
      <c r="D150" s="241" t="s">
        <v>148</v>
      </c>
      <c r="E150" s="253" t="s">
        <v>1</v>
      </c>
      <c r="F150" s="254" t="s">
        <v>155</v>
      </c>
      <c r="G150" s="252"/>
      <c r="H150" s="255">
        <v>3.6000000000000001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AT150" s="261" t="s">
        <v>148</v>
      </c>
      <c r="AU150" s="261" t="s">
        <v>86</v>
      </c>
      <c r="AV150" s="13" t="s">
        <v>146</v>
      </c>
      <c r="AW150" s="13" t="s">
        <v>33</v>
      </c>
      <c r="AX150" s="13" t="s">
        <v>82</v>
      </c>
      <c r="AY150" s="261" t="s">
        <v>138</v>
      </c>
    </row>
    <row r="151" s="1" customFormat="1" ht="24" customHeight="1">
      <c r="B151" s="38"/>
      <c r="C151" s="226" t="s">
        <v>139</v>
      </c>
      <c r="D151" s="226" t="s">
        <v>141</v>
      </c>
      <c r="E151" s="227" t="s">
        <v>156</v>
      </c>
      <c r="F151" s="228" t="s">
        <v>157</v>
      </c>
      <c r="G151" s="229" t="s">
        <v>144</v>
      </c>
      <c r="H151" s="230">
        <v>2.9399999999999999</v>
      </c>
      <c r="I151" s="231"/>
      <c r="J151" s="232">
        <f>ROUND(I151*H151,2)</f>
        <v>0</v>
      </c>
      <c r="K151" s="228" t="s">
        <v>158</v>
      </c>
      <c r="L151" s="43"/>
      <c r="M151" s="233" t="s">
        <v>1</v>
      </c>
      <c r="N151" s="234" t="s">
        <v>43</v>
      </c>
      <c r="O151" s="86"/>
      <c r="P151" s="235">
        <f>O151*H151</f>
        <v>0</v>
      </c>
      <c r="Q151" s="235">
        <v>0.049630000000000001</v>
      </c>
      <c r="R151" s="235">
        <f>Q151*H151</f>
        <v>0.14591219999999999</v>
      </c>
      <c r="S151" s="235">
        <v>0</v>
      </c>
      <c r="T151" s="236">
        <f>S151*H151</f>
        <v>0</v>
      </c>
      <c r="AR151" s="237" t="s">
        <v>146</v>
      </c>
      <c r="AT151" s="237" t="s">
        <v>141</v>
      </c>
      <c r="AU151" s="237" t="s">
        <v>86</v>
      </c>
      <c r="AY151" s="17" t="s">
        <v>138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86</v>
      </c>
      <c r="BK151" s="238">
        <f>ROUND(I151*H151,2)</f>
        <v>0</v>
      </c>
      <c r="BL151" s="17" t="s">
        <v>146</v>
      </c>
      <c r="BM151" s="237" t="s">
        <v>159</v>
      </c>
    </row>
    <row r="152" s="12" customFormat="1">
      <c r="B152" s="239"/>
      <c r="C152" s="240"/>
      <c r="D152" s="241" t="s">
        <v>148</v>
      </c>
      <c r="E152" s="242" t="s">
        <v>1</v>
      </c>
      <c r="F152" s="243" t="s">
        <v>160</v>
      </c>
      <c r="G152" s="240"/>
      <c r="H152" s="244">
        <v>2.9399999999999999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148</v>
      </c>
      <c r="AU152" s="250" t="s">
        <v>86</v>
      </c>
      <c r="AV152" s="12" t="s">
        <v>86</v>
      </c>
      <c r="AW152" s="12" t="s">
        <v>33</v>
      </c>
      <c r="AX152" s="12" t="s">
        <v>82</v>
      </c>
      <c r="AY152" s="250" t="s">
        <v>138</v>
      </c>
    </row>
    <row r="153" s="1" customFormat="1" ht="24" customHeight="1">
      <c r="B153" s="38"/>
      <c r="C153" s="226" t="s">
        <v>146</v>
      </c>
      <c r="D153" s="226" t="s">
        <v>141</v>
      </c>
      <c r="E153" s="227" t="s">
        <v>161</v>
      </c>
      <c r="F153" s="228" t="s">
        <v>162</v>
      </c>
      <c r="G153" s="229" t="s">
        <v>144</v>
      </c>
      <c r="H153" s="230">
        <v>1.3799999999999999</v>
      </c>
      <c r="I153" s="231"/>
      <c r="J153" s="232">
        <f>ROUND(I153*H153,2)</f>
        <v>0</v>
      </c>
      <c r="K153" s="228" t="s">
        <v>158</v>
      </c>
      <c r="L153" s="43"/>
      <c r="M153" s="233" t="s">
        <v>1</v>
      </c>
      <c r="N153" s="234" t="s">
        <v>43</v>
      </c>
      <c r="O153" s="86"/>
      <c r="P153" s="235">
        <f>O153*H153</f>
        <v>0</v>
      </c>
      <c r="Q153" s="235">
        <v>0.0848</v>
      </c>
      <c r="R153" s="235">
        <f>Q153*H153</f>
        <v>0.11702399999999999</v>
      </c>
      <c r="S153" s="235">
        <v>0</v>
      </c>
      <c r="T153" s="236">
        <f>S153*H153</f>
        <v>0</v>
      </c>
      <c r="AR153" s="237" t="s">
        <v>146</v>
      </c>
      <c r="AT153" s="237" t="s">
        <v>141</v>
      </c>
      <c r="AU153" s="237" t="s">
        <v>86</v>
      </c>
      <c r="AY153" s="17" t="s">
        <v>138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86</v>
      </c>
      <c r="BK153" s="238">
        <f>ROUND(I153*H153,2)</f>
        <v>0</v>
      </c>
      <c r="BL153" s="17" t="s">
        <v>146</v>
      </c>
      <c r="BM153" s="237" t="s">
        <v>163</v>
      </c>
    </row>
    <row r="154" s="12" customFormat="1">
      <c r="B154" s="239"/>
      <c r="C154" s="240"/>
      <c r="D154" s="241" t="s">
        <v>148</v>
      </c>
      <c r="E154" s="242" t="s">
        <v>1</v>
      </c>
      <c r="F154" s="243" t="s">
        <v>164</v>
      </c>
      <c r="G154" s="240"/>
      <c r="H154" s="244">
        <v>1.3799999999999999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148</v>
      </c>
      <c r="AU154" s="250" t="s">
        <v>86</v>
      </c>
      <c r="AV154" s="12" t="s">
        <v>86</v>
      </c>
      <c r="AW154" s="12" t="s">
        <v>33</v>
      </c>
      <c r="AX154" s="12" t="s">
        <v>82</v>
      </c>
      <c r="AY154" s="250" t="s">
        <v>138</v>
      </c>
    </row>
    <row r="155" s="11" customFormat="1" ht="22.8" customHeight="1">
      <c r="B155" s="211"/>
      <c r="C155" s="212"/>
      <c r="D155" s="213" t="s">
        <v>76</v>
      </c>
      <c r="E155" s="224" t="s">
        <v>165</v>
      </c>
      <c r="F155" s="224" t="s">
        <v>166</v>
      </c>
      <c r="G155" s="212"/>
      <c r="H155" s="212"/>
      <c r="I155" s="215"/>
      <c r="J155" s="225">
        <f>BK155</f>
        <v>0</v>
      </c>
      <c r="K155" s="212"/>
      <c r="L155" s="216"/>
      <c r="M155" s="217"/>
      <c r="N155" s="218"/>
      <c r="O155" s="218"/>
      <c r="P155" s="219">
        <f>SUM(P156:P258)</f>
        <v>0</v>
      </c>
      <c r="Q155" s="218"/>
      <c r="R155" s="219">
        <f>SUM(R156:R258)</f>
        <v>8.1193446060000003</v>
      </c>
      <c r="S155" s="218"/>
      <c r="T155" s="220">
        <f>SUM(T156:T258)</f>
        <v>0</v>
      </c>
      <c r="AR155" s="221" t="s">
        <v>82</v>
      </c>
      <c r="AT155" s="222" t="s">
        <v>76</v>
      </c>
      <c r="AU155" s="222" t="s">
        <v>82</v>
      </c>
      <c r="AY155" s="221" t="s">
        <v>138</v>
      </c>
      <c r="BK155" s="223">
        <f>SUM(BK156:BK258)</f>
        <v>0</v>
      </c>
    </row>
    <row r="156" s="1" customFormat="1" ht="24" customHeight="1">
      <c r="B156" s="38"/>
      <c r="C156" s="226" t="s">
        <v>167</v>
      </c>
      <c r="D156" s="226" t="s">
        <v>141</v>
      </c>
      <c r="E156" s="227" t="s">
        <v>168</v>
      </c>
      <c r="F156" s="228" t="s">
        <v>169</v>
      </c>
      <c r="G156" s="229" t="s">
        <v>144</v>
      </c>
      <c r="H156" s="230">
        <v>61.021999999999998</v>
      </c>
      <c r="I156" s="231"/>
      <c r="J156" s="232">
        <f>ROUND(I156*H156,2)</f>
        <v>0</v>
      </c>
      <c r="K156" s="228" t="s">
        <v>158</v>
      </c>
      <c r="L156" s="43"/>
      <c r="M156" s="233" t="s">
        <v>1</v>
      </c>
      <c r="N156" s="234" t="s">
        <v>43</v>
      </c>
      <c r="O156" s="86"/>
      <c r="P156" s="235">
        <f>O156*H156</f>
        <v>0</v>
      </c>
      <c r="Q156" s="235">
        <v>0.000263</v>
      </c>
      <c r="R156" s="235">
        <f>Q156*H156</f>
        <v>0.016048785999999999</v>
      </c>
      <c r="S156" s="235">
        <v>0</v>
      </c>
      <c r="T156" s="236">
        <f>S156*H156</f>
        <v>0</v>
      </c>
      <c r="AR156" s="237" t="s">
        <v>146</v>
      </c>
      <c r="AT156" s="237" t="s">
        <v>141</v>
      </c>
      <c r="AU156" s="237" t="s">
        <v>86</v>
      </c>
      <c r="AY156" s="17" t="s">
        <v>138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86</v>
      </c>
      <c r="BK156" s="238">
        <f>ROUND(I156*H156,2)</f>
        <v>0</v>
      </c>
      <c r="BL156" s="17" t="s">
        <v>146</v>
      </c>
      <c r="BM156" s="237" t="s">
        <v>170</v>
      </c>
    </row>
    <row r="157" s="12" customFormat="1">
      <c r="B157" s="239"/>
      <c r="C157" s="240"/>
      <c r="D157" s="241" t="s">
        <v>148</v>
      </c>
      <c r="E157" s="242" t="s">
        <v>1</v>
      </c>
      <c r="F157" s="243" t="s">
        <v>171</v>
      </c>
      <c r="G157" s="240"/>
      <c r="H157" s="244">
        <v>13.800000000000001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148</v>
      </c>
      <c r="AU157" s="250" t="s">
        <v>86</v>
      </c>
      <c r="AV157" s="12" t="s">
        <v>86</v>
      </c>
      <c r="AW157" s="12" t="s">
        <v>33</v>
      </c>
      <c r="AX157" s="12" t="s">
        <v>77</v>
      </c>
      <c r="AY157" s="250" t="s">
        <v>138</v>
      </c>
    </row>
    <row r="158" s="12" customFormat="1">
      <c r="B158" s="239"/>
      <c r="C158" s="240"/>
      <c r="D158" s="241" t="s">
        <v>148</v>
      </c>
      <c r="E158" s="242" t="s">
        <v>1</v>
      </c>
      <c r="F158" s="243" t="s">
        <v>172</v>
      </c>
      <c r="G158" s="240"/>
      <c r="H158" s="244">
        <v>16.184999999999999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148</v>
      </c>
      <c r="AU158" s="250" t="s">
        <v>86</v>
      </c>
      <c r="AV158" s="12" t="s">
        <v>86</v>
      </c>
      <c r="AW158" s="12" t="s">
        <v>33</v>
      </c>
      <c r="AX158" s="12" t="s">
        <v>77</v>
      </c>
      <c r="AY158" s="250" t="s">
        <v>138</v>
      </c>
    </row>
    <row r="159" s="12" customFormat="1">
      <c r="B159" s="239"/>
      <c r="C159" s="240"/>
      <c r="D159" s="241" t="s">
        <v>148</v>
      </c>
      <c r="E159" s="242" t="s">
        <v>1</v>
      </c>
      <c r="F159" s="243" t="s">
        <v>173</v>
      </c>
      <c r="G159" s="240"/>
      <c r="H159" s="244">
        <v>14.773999999999999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148</v>
      </c>
      <c r="AU159" s="250" t="s">
        <v>86</v>
      </c>
      <c r="AV159" s="12" t="s">
        <v>86</v>
      </c>
      <c r="AW159" s="12" t="s">
        <v>33</v>
      </c>
      <c r="AX159" s="12" t="s">
        <v>77</v>
      </c>
      <c r="AY159" s="250" t="s">
        <v>138</v>
      </c>
    </row>
    <row r="160" s="12" customFormat="1">
      <c r="B160" s="239"/>
      <c r="C160" s="240"/>
      <c r="D160" s="241" t="s">
        <v>148</v>
      </c>
      <c r="E160" s="242" t="s">
        <v>1</v>
      </c>
      <c r="F160" s="243" t="s">
        <v>174</v>
      </c>
      <c r="G160" s="240"/>
      <c r="H160" s="244">
        <v>8.3699999999999992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148</v>
      </c>
      <c r="AU160" s="250" t="s">
        <v>86</v>
      </c>
      <c r="AV160" s="12" t="s">
        <v>86</v>
      </c>
      <c r="AW160" s="12" t="s">
        <v>33</v>
      </c>
      <c r="AX160" s="12" t="s">
        <v>77</v>
      </c>
      <c r="AY160" s="250" t="s">
        <v>138</v>
      </c>
    </row>
    <row r="161" s="12" customFormat="1">
      <c r="B161" s="239"/>
      <c r="C161" s="240"/>
      <c r="D161" s="241" t="s">
        <v>148</v>
      </c>
      <c r="E161" s="242" t="s">
        <v>1</v>
      </c>
      <c r="F161" s="243" t="s">
        <v>175</v>
      </c>
      <c r="G161" s="240"/>
      <c r="H161" s="244">
        <v>1.488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148</v>
      </c>
      <c r="AU161" s="250" t="s">
        <v>86</v>
      </c>
      <c r="AV161" s="12" t="s">
        <v>86</v>
      </c>
      <c r="AW161" s="12" t="s">
        <v>33</v>
      </c>
      <c r="AX161" s="12" t="s">
        <v>77</v>
      </c>
      <c r="AY161" s="250" t="s">
        <v>138</v>
      </c>
    </row>
    <row r="162" s="12" customFormat="1">
      <c r="B162" s="239"/>
      <c r="C162" s="240"/>
      <c r="D162" s="241" t="s">
        <v>148</v>
      </c>
      <c r="E162" s="242" t="s">
        <v>1</v>
      </c>
      <c r="F162" s="243" t="s">
        <v>176</v>
      </c>
      <c r="G162" s="240"/>
      <c r="H162" s="244">
        <v>3.2999999999999998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148</v>
      </c>
      <c r="AU162" s="250" t="s">
        <v>86</v>
      </c>
      <c r="AV162" s="12" t="s">
        <v>86</v>
      </c>
      <c r="AW162" s="12" t="s">
        <v>33</v>
      </c>
      <c r="AX162" s="12" t="s">
        <v>77</v>
      </c>
      <c r="AY162" s="250" t="s">
        <v>138</v>
      </c>
    </row>
    <row r="163" s="12" customFormat="1">
      <c r="B163" s="239"/>
      <c r="C163" s="240"/>
      <c r="D163" s="241" t="s">
        <v>148</v>
      </c>
      <c r="E163" s="242" t="s">
        <v>1</v>
      </c>
      <c r="F163" s="243" t="s">
        <v>177</v>
      </c>
      <c r="G163" s="240"/>
      <c r="H163" s="244">
        <v>3.105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148</v>
      </c>
      <c r="AU163" s="250" t="s">
        <v>86</v>
      </c>
      <c r="AV163" s="12" t="s">
        <v>86</v>
      </c>
      <c r="AW163" s="12" t="s">
        <v>33</v>
      </c>
      <c r="AX163" s="12" t="s">
        <v>77</v>
      </c>
      <c r="AY163" s="250" t="s">
        <v>138</v>
      </c>
    </row>
    <row r="164" s="13" customFormat="1">
      <c r="B164" s="251"/>
      <c r="C164" s="252"/>
      <c r="D164" s="241" t="s">
        <v>148</v>
      </c>
      <c r="E164" s="253" t="s">
        <v>1</v>
      </c>
      <c r="F164" s="254" t="s">
        <v>155</v>
      </c>
      <c r="G164" s="252"/>
      <c r="H164" s="255">
        <v>61.021999999999998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AT164" s="261" t="s">
        <v>148</v>
      </c>
      <c r="AU164" s="261" t="s">
        <v>86</v>
      </c>
      <c r="AV164" s="13" t="s">
        <v>146</v>
      </c>
      <c r="AW164" s="13" t="s">
        <v>33</v>
      </c>
      <c r="AX164" s="13" t="s">
        <v>82</v>
      </c>
      <c r="AY164" s="261" t="s">
        <v>138</v>
      </c>
    </row>
    <row r="165" s="1" customFormat="1" ht="24" customHeight="1">
      <c r="B165" s="38"/>
      <c r="C165" s="226" t="s">
        <v>165</v>
      </c>
      <c r="D165" s="226" t="s">
        <v>141</v>
      </c>
      <c r="E165" s="227" t="s">
        <v>178</v>
      </c>
      <c r="F165" s="228" t="s">
        <v>179</v>
      </c>
      <c r="G165" s="229" t="s">
        <v>144</v>
      </c>
      <c r="H165" s="230">
        <v>61.021999999999998</v>
      </c>
      <c r="I165" s="231"/>
      <c r="J165" s="232">
        <f>ROUND(I165*H165,2)</f>
        <v>0</v>
      </c>
      <c r="K165" s="228" t="s">
        <v>158</v>
      </c>
      <c r="L165" s="43"/>
      <c r="M165" s="233" t="s">
        <v>1</v>
      </c>
      <c r="N165" s="234" t="s">
        <v>43</v>
      </c>
      <c r="O165" s="86"/>
      <c r="P165" s="235">
        <f>O165*H165</f>
        <v>0</v>
      </c>
      <c r="Q165" s="235">
        <v>0.0043800000000000002</v>
      </c>
      <c r="R165" s="235">
        <f>Q165*H165</f>
        <v>0.26727635999999999</v>
      </c>
      <c r="S165" s="235">
        <v>0</v>
      </c>
      <c r="T165" s="236">
        <f>S165*H165</f>
        <v>0</v>
      </c>
      <c r="AR165" s="237" t="s">
        <v>146</v>
      </c>
      <c r="AT165" s="237" t="s">
        <v>141</v>
      </c>
      <c r="AU165" s="237" t="s">
        <v>86</v>
      </c>
      <c r="AY165" s="17" t="s">
        <v>138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86</v>
      </c>
      <c r="BK165" s="238">
        <f>ROUND(I165*H165,2)</f>
        <v>0</v>
      </c>
      <c r="BL165" s="17" t="s">
        <v>146</v>
      </c>
      <c r="BM165" s="237" t="s">
        <v>180</v>
      </c>
    </row>
    <row r="166" s="12" customFormat="1">
      <c r="B166" s="239"/>
      <c r="C166" s="240"/>
      <c r="D166" s="241" t="s">
        <v>148</v>
      </c>
      <c r="E166" s="242" t="s">
        <v>1</v>
      </c>
      <c r="F166" s="243" t="s">
        <v>171</v>
      </c>
      <c r="G166" s="240"/>
      <c r="H166" s="244">
        <v>13.800000000000001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148</v>
      </c>
      <c r="AU166" s="250" t="s">
        <v>86</v>
      </c>
      <c r="AV166" s="12" t="s">
        <v>86</v>
      </c>
      <c r="AW166" s="12" t="s">
        <v>33</v>
      </c>
      <c r="AX166" s="12" t="s">
        <v>77</v>
      </c>
      <c r="AY166" s="250" t="s">
        <v>138</v>
      </c>
    </row>
    <row r="167" s="12" customFormat="1">
      <c r="B167" s="239"/>
      <c r="C167" s="240"/>
      <c r="D167" s="241" t="s">
        <v>148</v>
      </c>
      <c r="E167" s="242" t="s">
        <v>1</v>
      </c>
      <c r="F167" s="243" t="s">
        <v>172</v>
      </c>
      <c r="G167" s="240"/>
      <c r="H167" s="244">
        <v>16.184999999999999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148</v>
      </c>
      <c r="AU167" s="250" t="s">
        <v>86</v>
      </c>
      <c r="AV167" s="12" t="s">
        <v>86</v>
      </c>
      <c r="AW167" s="12" t="s">
        <v>33</v>
      </c>
      <c r="AX167" s="12" t="s">
        <v>77</v>
      </c>
      <c r="AY167" s="250" t="s">
        <v>138</v>
      </c>
    </row>
    <row r="168" s="12" customFormat="1">
      <c r="B168" s="239"/>
      <c r="C168" s="240"/>
      <c r="D168" s="241" t="s">
        <v>148</v>
      </c>
      <c r="E168" s="242" t="s">
        <v>1</v>
      </c>
      <c r="F168" s="243" t="s">
        <v>173</v>
      </c>
      <c r="G168" s="240"/>
      <c r="H168" s="244">
        <v>14.773999999999999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148</v>
      </c>
      <c r="AU168" s="250" t="s">
        <v>86</v>
      </c>
      <c r="AV168" s="12" t="s">
        <v>86</v>
      </c>
      <c r="AW168" s="12" t="s">
        <v>33</v>
      </c>
      <c r="AX168" s="12" t="s">
        <v>77</v>
      </c>
      <c r="AY168" s="250" t="s">
        <v>138</v>
      </c>
    </row>
    <row r="169" s="12" customFormat="1">
      <c r="B169" s="239"/>
      <c r="C169" s="240"/>
      <c r="D169" s="241" t="s">
        <v>148</v>
      </c>
      <c r="E169" s="242" t="s">
        <v>1</v>
      </c>
      <c r="F169" s="243" t="s">
        <v>174</v>
      </c>
      <c r="G169" s="240"/>
      <c r="H169" s="244">
        <v>8.3699999999999992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148</v>
      </c>
      <c r="AU169" s="250" t="s">
        <v>86</v>
      </c>
      <c r="AV169" s="12" t="s">
        <v>86</v>
      </c>
      <c r="AW169" s="12" t="s">
        <v>33</v>
      </c>
      <c r="AX169" s="12" t="s">
        <v>77</v>
      </c>
      <c r="AY169" s="250" t="s">
        <v>138</v>
      </c>
    </row>
    <row r="170" s="12" customFormat="1">
      <c r="B170" s="239"/>
      <c r="C170" s="240"/>
      <c r="D170" s="241" t="s">
        <v>148</v>
      </c>
      <c r="E170" s="242" t="s">
        <v>1</v>
      </c>
      <c r="F170" s="243" t="s">
        <v>175</v>
      </c>
      <c r="G170" s="240"/>
      <c r="H170" s="244">
        <v>1.488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148</v>
      </c>
      <c r="AU170" s="250" t="s">
        <v>86</v>
      </c>
      <c r="AV170" s="12" t="s">
        <v>86</v>
      </c>
      <c r="AW170" s="12" t="s">
        <v>33</v>
      </c>
      <c r="AX170" s="12" t="s">
        <v>77</v>
      </c>
      <c r="AY170" s="250" t="s">
        <v>138</v>
      </c>
    </row>
    <row r="171" s="12" customFormat="1">
      <c r="B171" s="239"/>
      <c r="C171" s="240"/>
      <c r="D171" s="241" t="s">
        <v>148</v>
      </c>
      <c r="E171" s="242" t="s">
        <v>1</v>
      </c>
      <c r="F171" s="243" t="s">
        <v>176</v>
      </c>
      <c r="G171" s="240"/>
      <c r="H171" s="244">
        <v>3.2999999999999998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148</v>
      </c>
      <c r="AU171" s="250" t="s">
        <v>86</v>
      </c>
      <c r="AV171" s="12" t="s">
        <v>86</v>
      </c>
      <c r="AW171" s="12" t="s">
        <v>33</v>
      </c>
      <c r="AX171" s="12" t="s">
        <v>77</v>
      </c>
      <c r="AY171" s="250" t="s">
        <v>138</v>
      </c>
    </row>
    <row r="172" s="12" customFormat="1">
      <c r="B172" s="239"/>
      <c r="C172" s="240"/>
      <c r="D172" s="241" t="s">
        <v>148</v>
      </c>
      <c r="E172" s="242" t="s">
        <v>1</v>
      </c>
      <c r="F172" s="243" t="s">
        <v>177</v>
      </c>
      <c r="G172" s="240"/>
      <c r="H172" s="244">
        <v>3.105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148</v>
      </c>
      <c r="AU172" s="250" t="s">
        <v>86</v>
      </c>
      <c r="AV172" s="12" t="s">
        <v>86</v>
      </c>
      <c r="AW172" s="12" t="s">
        <v>33</v>
      </c>
      <c r="AX172" s="12" t="s">
        <v>77</v>
      </c>
      <c r="AY172" s="250" t="s">
        <v>138</v>
      </c>
    </row>
    <row r="173" s="13" customFormat="1">
      <c r="B173" s="251"/>
      <c r="C173" s="252"/>
      <c r="D173" s="241" t="s">
        <v>148</v>
      </c>
      <c r="E173" s="253" t="s">
        <v>1</v>
      </c>
      <c r="F173" s="254" t="s">
        <v>155</v>
      </c>
      <c r="G173" s="252"/>
      <c r="H173" s="255">
        <v>61.021999999999998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AT173" s="261" t="s">
        <v>148</v>
      </c>
      <c r="AU173" s="261" t="s">
        <v>86</v>
      </c>
      <c r="AV173" s="13" t="s">
        <v>146</v>
      </c>
      <c r="AW173" s="13" t="s">
        <v>33</v>
      </c>
      <c r="AX173" s="13" t="s">
        <v>82</v>
      </c>
      <c r="AY173" s="261" t="s">
        <v>138</v>
      </c>
    </row>
    <row r="174" s="1" customFormat="1" ht="24" customHeight="1">
      <c r="B174" s="38"/>
      <c r="C174" s="226" t="s">
        <v>181</v>
      </c>
      <c r="D174" s="226" t="s">
        <v>141</v>
      </c>
      <c r="E174" s="227" t="s">
        <v>182</v>
      </c>
      <c r="F174" s="228" t="s">
        <v>183</v>
      </c>
      <c r="G174" s="229" t="s">
        <v>144</v>
      </c>
      <c r="H174" s="230">
        <v>61.021999999999998</v>
      </c>
      <c r="I174" s="231"/>
      <c r="J174" s="232">
        <f>ROUND(I174*H174,2)</f>
        <v>0</v>
      </c>
      <c r="K174" s="228" t="s">
        <v>158</v>
      </c>
      <c r="L174" s="43"/>
      <c r="M174" s="233" t="s">
        <v>1</v>
      </c>
      <c r="N174" s="234" t="s">
        <v>43</v>
      </c>
      <c r="O174" s="86"/>
      <c r="P174" s="235">
        <f>O174*H174</f>
        <v>0</v>
      </c>
      <c r="Q174" s="235">
        <v>0.0030000000000000001</v>
      </c>
      <c r="R174" s="235">
        <f>Q174*H174</f>
        <v>0.18306600000000001</v>
      </c>
      <c r="S174" s="235">
        <v>0</v>
      </c>
      <c r="T174" s="236">
        <f>S174*H174</f>
        <v>0</v>
      </c>
      <c r="AR174" s="237" t="s">
        <v>146</v>
      </c>
      <c r="AT174" s="237" t="s">
        <v>141</v>
      </c>
      <c r="AU174" s="237" t="s">
        <v>86</v>
      </c>
      <c r="AY174" s="17" t="s">
        <v>138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86</v>
      </c>
      <c r="BK174" s="238">
        <f>ROUND(I174*H174,2)</f>
        <v>0</v>
      </c>
      <c r="BL174" s="17" t="s">
        <v>146</v>
      </c>
      <c r="BM174" s="237" t="s">
        <v>184</v>
      </c>
    </row>
    <row r="175" s="12" customFormat="1">
      <c r="B175" s="239"/>
      <c r="C175" s="240"/>
      <c r="D175" s="241" t="s">
        <v>148</v>
      </c>
      <c r="E175" s="242" t="s">
        <v>1</v>
      </c>
      <c r="F175" s="243" t="s">
        <v>171</v>
      </c>
      <c r="G175" s="240"/>
      <c r="H175" s="244">
        <v>13.800000000000001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148</v>
      </c>
      <c r="AU175" s="250" t="s">
        <v>86</v>
      </c>
      <c r="AV175" s="12" t="s">
        <v>86</v>
      </c>
      <c r="AW175" s="12" t="s">
        <v>33</v>
      </c>
      <c r="AX175" s="12" t="s">
        <v>77</v>
      </c>
      <c r="AY175" s="250" t="s">
        <v>138</v>
      </c>
    </row>
    <row r="176" s="12" customFormat="1">
      <c r="B176" s="239"/>
      <c r="C176" s="240"/>
      <c r="D176" s="241" t="s">
        <v>148</v>
      </c>
      <c r="E176" s="242" t="s">
        <v>1</v>
      </c>
      <c r="F176" s="243" t="s">
        <v>172</v>
      </c>
      <c r="G176" s="240"/>
      <c r="H176" s="244">
        <v>16.184999999999999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148</v>
      </c>
      <c r="AU176" s="250" t="s">
        <v>86</v>
      </c>
      <c r="AV176" s="12" t="s">
        <v>86</v>
      </c>
      <c r="AW176" s="12" t="s">
        <v>33</v>
      </c>
      <c r="AX176" s="12" t="s">
        <v>77</v>
      </c>
      <c r="AY176" s="250" t="s">
        <v>138</v>
      </c>
    </row>
    <row r="177" s="12" customFormat="1">
      <c r="B177" s="239"/>
      <c r="C177" s="240"/>
      <c r="D177" s="241" t="s">
        <v>148</v>
      </c>
      <c r="E177" s="242" t="s">
        <v>1</v>
      </c>
      <c r="F177" s="243" t="s">
        <v>173</v>
      </c>
      <c r="G177" s="240"/>
      <c r="H177" s="244">
        <v>14.773999999999999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148</v>
      </c>
      <c r="AU177" s="250" t="s">
        <v>86</v>
      </c>
      <c r="AV177" s="12" t="s">
        <v>86</v>
      </c>
      <c r="AW177" s="12" t="s">
        <v>33</v>
      </c>
      <c r="AX177" s="12" t="s">
        <v>77</v>
      </c>
      <c r="AY177" s="250" t="s">
        <v>138</v>
      </c>
    </row>
    <row r="178" s="12" customFormat="1">
      <c r="B178" s="239"/>
      <c r="C178" s="240"/>
      <c r="D178" s="241" t="s">
        <v>148</v>
      </c>
      <c r="E178" s="242" t="s">
        <v>1</v>
      </c>
      <c r="F178" s="243" t="s">
        <v>174</v>
      </c>
      <c r="G178" s="240"/>
      <c r="H178" s="244">
        <v>8.3699999999999992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148</v>
      </c>
      <c r="AU178" s="250" t="s">
        <v>86</v>
      </c>
      <c r="AV178" s="12" t="s">
        <v>86</v>
      </c>
      <c r="AW178" s="12" t="s">
        <v>33</v>
      </c>
      <c r="AX178" s="12" t="s">
        <v>77</v>
      </c>
      <c r="AY178" s="250" t="s">
        <v>138</v>
      </c>
    </row>
    <row r="179" s="12" customFormat="1">
      <c r="B179" s="239"/>
      <c r="C179" s="240"/>
      <c r="D179" s="241" t="s">
        <v>148</v>
      </c>
      <c r="E179" s="242" t="s">
        <v>1</v>
      </c>
      <c r="F179" s="243" t="s">
        <v>175</v>
      </c>
      <c r="G179" s="240"/>
      <c r="H179" s="244">
        <v>1.488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148</v>
      </c>
      <c r="AU179" s="250" t="s">
        <v>86</v>
      </c>
      <c r="AV179" s="12" t="s">
        <v>86</v>
      </c>
      <c r="AW179" s="12" t="s">
        <v>33</v>
      </c>
      <c r="AX179" s="12" t="s">
        <v>77</v>
      </c>
      <c r="AY179" s="250" t="s">
        <v>138</v>
      </c>
    </row>
    <row r="180" s="12" customFormat="1">
      <c r="B180" s="239"/>
      <c r="C180" s="240"/>
      <c r="D180" s="241" t="s">
        <v>148</v>
      </c>
      <c r="E180" s="242" t="s">
        <v>1</v>
      </c>
      <c r="F180" s="243" t="s">
        <v>176</v>
      </c>
      <c r="G180" s="240"/>
      <c r="H180" s="244">
        <v>3.2999999999999998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148</v>
      </c>
      <c r="AU180" s="250" t="s">
        <v>86</v>
      </c>
      <c r="AV180" s="12" t="s">
        <v>86</v>
      </c>
      <c r="AW180" s="12" t="s">
        <v>33</v>
      </c>
      <c r="AX180" s="12" t="s">
        <v>77</v>
      </c>
      <c r="AY180" s="250" t="s">
        <v>138</v>
      </c>
    </row>
    <row r="181" s="12" customFormat="1">
      <c r="B181" s="239"/>
      <c r="C181" s="240"/>
      <c r="D181" s="241" t="s">
        <v>148</v>
      </c>
      <c r="E181" s="242" t="s">
        <v>1</v>
      </c>
      <c r="F181" s="243" t="s">
        <v>177</v>
      </c>
      <c r="G181" s="240"/>
      <c r="H181" s="244">
        <v>3.105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148</v>
      </c>
      <c r="AU181" s="250" t="s">
        <v>86</v>
      </c>
      <c r="AV181" s="12" t="s">
        <v>86</v>
      </c>
      <c r="AW181" s="12" t="s">
        <v>33</v>
      </c>
      <c r="AX181" s="12" t="s">
        <v>77</v>
      </c>
      <c r="AY181" s="250" t="s">
        <v>138</v>
      </c>
    </row>
    <row r="182" s="13" customFormat="1">
      <c r="B182" s="251"/>
      <c r="C182" s="252"/>
      <c r="D182" s="241" t="s">
        <v>148</v>
      </c>
      <c r="E182" s="253" t="s">
        <v>1</v>
      </c>
      <c r="F182" s="254" t="s">
        <v>155</v>
      </c>
      <c r="G182" s="252"/>
      <c r="H182" s="255">
        <v>61.021999999999998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AT182" s="261" t="s">
        <v>148</v>
      </c>
      <c r="AU182" s="261" t="s">
        <v>86</v>
      </c>
      <c r="AV182" s="13" t="s">
        <v>146</v>
      </c>
      <c r="AW182" s="13" t="s">
        <v>33</v>
      </c>
      <c r="AX182" s="13" t="s">
        <v>82</v>
      </c>
      <c r="AY182" s="261" t="s">
        <v>138</v>
      </c>
    </row>
    <row r="183" s="1" customFormat="1" ht="24" customHeight="1">
      <c r="B183" s="38"/>
      <c r="C183" s="226" t="s">
        <v>185</v>
      </c>
      <c r="D183" s="226" t="s">
        <v>141</v>
      </c>
      <c r="E183" s="227" t="s">
        <v>186</v>
      </c>
      <c r="F183" s="228" t="s">
        <v>187</v>
      </c>
      <c r="G183" s="229" t="s">
        <v>144</v>
      </c>
      <c r="H183" s="230">
        <v>174.72999999999999</v>
      </c>
      <c r="I183" s="231"/>
      <c r="J183" s="232">
        <f>ROUND(I183*H183,2)</f>
        <v>0</v>
      </c>
      <c r="K183" s="228" t="s">
        <v>158</v>
      </c>
      <c r="L183" s="43"/>
      <c r="M183" s="233" t="s">
        <v>1</v>
      </c>
      <c r="N183" s="234" t="s">
        <v>43</v>
      </c>
      <c r="O183" s="86"/>
      <c r="P183" s="235">
        <f>O183*H183</f>
        <v>0</v>
      </c>
      <c r="Q183" s="235">
        <v>0.00025999999999999998</v>
      </c>
      <c r="R183" s="235">
        <f>Q183*H183</f>
        <v>0.045429799999999992</v>
      </c>
      <c r="S183" s="235">
        <v>0</v>
      </c>
      <c r="T183" s="236">
        <f>S183*H183</f>
        <v>0</v>
      </c>
      <c r="AR183" s="237" t="s">
        <v>146</v>
      </c>
      <c r="AT183" s="237" t="s">
        <v>141</v>
      </c>
      <c r="AU183" s="237" t="s">
        <v>86</v>
      </c>
      <c r="AY183" s="17" t="s">
        <v>138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86</v>
      </c>
      <c r="BK183" s="238">
        <f>ROUND(I183*H183,2)</f>
        <v>0</v>
      </c>
      <c r="BL183" s="17" t="s">
        <v>146</v>
      </c>
      <c r="BM183" s="237" t="s">
        <v>188</v>
      </c>
    </row>
    <row r="184" s="12" customFormat="1">
      <c r="B184" s="239"/>
      <c r="C184" s="240"/>
      <c r="D184" s="241" t="s">
        <v>148</v>
      </c>
      <c r="E184" s="242" t="s">
        <v>1</v>
      </c>
      <c r="F184" s="243" t="s">
        <v>189</v>
      </c>
      <c r="G184" s="240"/>
      <c r="H184" s="244">
        <v>31.835000000000001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148</v>
      </c>
      <c r="AU184" s="250" t="s">
        <v>86</v>
      </c>
      <c r="AV184" s="12" t="s">
        <v>86</v>
      </c>
      <c r="AW184" s="12" t="s">
        <v>33</v>
      </c>
      <c r="AX184" s="12" t="s">
        <v>77</v>
      </c>
      <c r="AY184" s="250" t="s">
        <v>138</v>
      </c>
    </row>
    <row r="185" s="12" customFormat="1">
      <c r="B185" s="239"/>
      <c r="C185" s="240"/>
      <c r="D185" s="241" t="s">
        <v>148</v>
      </c>
      <c r="E185" s="242" t="s">
        <v>1</v>
      </c>
      <c r="F185" s="243" t="s">
        <v>190</v>
      </c>
      <c r="G185" s="240"/>
      <c r="H185" s="244">
        <v>33.585000000000001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148</v>
      </c>
      <c r="AU185" s="250" t="s">
        <v>86</v>
      </c>
      <c r="AV185" s="12" t="s">
        <v>86</v>
      </c>
      <c r="AW185" s="12" t="s">
        <v>33</v>
      </c>
      <c r="AX185" s="12" t="s">
        <v>77</v>
      </c>
      <c r="AY185" s="250" t="s">
        <v>138</v>
      </c>
    </row>
    <row r="186" s="12" customFormat="1">
      <c r="B186" s="239"/>
      <c r="C186" s="240"/>
      <c r="D186" s="241" t="s">
        <v>148</v>
      </c>
      <c r="E186" s="242" t="s">
        <v>1</v>
      </c>
      <c r="F186" s="243" t="s">
        <v>191</v>
      </c>
      <c r="G186" s="240"/>
      <c r="H186" s="244">
        <v>34.149999999999999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148</v>
      </c>
      <c r="AU186" s="250" t="s">
        <v>86</v>
      </c>
      <c r="AV186" s="12" t="s">
        <v>86</v>
      </c>
      <c r="AW186" s="12" t="s">
        <v>33</v>
      </c>
      <c r="AX186" s="12" t="s">
        <v>77</v>
      </c>
      <c r="AY186" s="250" t="s">
        <v>138</v>
      </c>
    </row>
    <row r="187" s="12" customFormat="1">
      <c r="B187" s="239"/>
      <c r="C187" s="240"/>
      <c r="D187" s="241" t="s">
        <v>148</v>
      </c>
      <c r="E187" s="242" t="s">
        <v>1</v>
      </c>
      <c r="F187" s="243" t="s">
        <v>192</v>
      </c>
      <c r="G187" s="240"/>
      <c r="H187" s="244">
        <v>31.300000000000001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148</v>
      </c>
      <c r="AU187" s="250" t="s">
        <v>86</v>
      </c>
      <c r="AV187" s="12" t="s">
        <v>86</v>
      </c>
      <c r="AW187" s="12" t="s">
        <v>33</v>
      </c>
      <c r="AX187" s="12" t="s">
        <v>77</v>
      </c>
      <c r="AY187" s="250" t="s">
        <v>138</v>
      </c>
    </row>
    <row r="188" s="12" customFormat="1">
      <c r="B188" s="239"/>
      <c r="C188" s="240"/>
      <c r="D188" s="241" t="s">
        <v>148</v>
      </c>
      <c r="E188" s="242" t="s">
        <v>1</v>
      </c>
      <c r="F188" s="243" t="s">
        <v>193</v>
      </c>
      <c r="G188" s="240"/>
      <c r="H188" s="244">
        <v>11.800000000000001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148</v>
      </c>
      <c r="AU188" s="250" t="s">
        <v>86</v>
      </c>
      <c r="AV188" s="12" t="s">
        <v>86</v>
      </c>
      <c r="AW188" s="12" t="s">
        <v>33</v>
      </c>
      <c r="AX188" s="12" t="s">
        <v>77</v>
      </c>
      <c r="AY188" s="250" t="s">
        <v>138</v>
      </c>
    </row>
    <row r="189" s="12" customFormat="1">
      <c r="B189" s="239"/>
      <c r="C189" s="240"/>
      <c r="D189" s="241" t="s">
        <v>148</v>
      </c>
      <c r="E189" s="242" t="s">
        <v>1</v>
      </c>
      <c r="F189" s="243" t="s">
        <v>194</v>
      </c>
      <c r="G189" s="240"/>
      <c r="H189" s="244">
        <v>15.550000000000001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148</v>
      </c>
      <c r="AU189" s="250" t="s">
        <v>86</v>
      </c>
      <c r="AV189" s="12" t="s">
        <v>86</v>
      </c>
      <c r="AW189" s="12" t="s">
        <v>33</v>
      </c>
      <c r="AX189" s="12" t="s">
        <v>77</v>
      </c>
      <c r="AY189" s="250" t="s">
        <v>138</v>
      </c>
    </row>
    <row r="190" s="12" customFormat="1">
      <c r="B190" s="239"/>
      <c r="C190" s="240"/>
      <c r="D190" s="241" t="s">
        <v>148</v>
      </c>
      <c r="E190" s="242" t="s">
        <v>1</v>
      </c>
      <c r="F190" s="243" t="s">
        <v>195</v>
      </c>
      <c r="G190" s="240"/>
      <c r="H190" s="244">
        <v>16.510000000000002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148</v>
      </c>
      <c r="AU190" s="250" t="s">
        <v>86</v>
      </c>
      <c r="AV190" s="12" t="s">
        <v>86</v>
      </c>
      <c r="AW190" s="12" t="s">
        <v>33</v>
      </c>
      <c r="AX190" s="12" t="s">
        <v>77</v>
      </c>
      <c r="AY190" s="250" t="s">
        <v>138</v>
      </c>
    </row>
    <row r="191" s="13" customFormat="1">
      <c r="B191" s="251"/>
      <c r="C191" s="252"/>
      <c r="D191" s="241" t="s">
        <v>148</v>
      </c>
      <c r="E191" s="253" t="s">
        <v>1</v>
      </c>
      <c r="F191" s="254" t="s">
        <v>155</v>
      </c>
      <c r="G191" s="252"/>
      <c r="H191" s="255">
        <v>174.72999999999999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148</v>
      </c>
      <c r="AU191" s="261" t="s">
        <v>86</v>
      </c>
      <c r="AV191" s="13" t="s">
        <v>146</v>
      </c>
      <c r="AW191" s="13" t="s">
        <v>33</v>
      </c>
      <c r="AX191" s="13" t="s">
        <v>82</v>
      </c>
      <c r="AY191" s="261" t="s">
        <v>138</v>
      </c>
    </row>
    <row r="192" s="1" customFormat="1" ht="24" customHeight="1">
      <c r="B192" s="38"/>
      <c r="C192" s="226" t="s">
        <v>196</v>
      </c>
      <c r="D192" s="226" t="s">
        <v>141</v>
      </c>
      <c r="E192" s="227" t="s">
        <v>197</v>
      </c>
      <c r="F192" s="228" t="s">
        <v>198</v>
      </c>
      <c r="G192" s="229" t="s">
        <v>144</v>
      </c>
      <c r="H192" s="230">
        <v>174.72999999999999</v>
      </c>
      <c r="I192" s="231"/>
      <c r="J192" s="232">
        <f>ROUND(I192*H192,2)</f>
        <v>0</v>
      </c>
      <c r="K192" s="228" t="s">
        <v>158</v>
      </c>
      <c r="L192" s="43"/>
      <c r="M192" s="233" t="s">
        <v>1</v>
      </c>
      <c r="N192" s="234" t="s">
        <v>43</v>
      </c>
      <c r="O192" s="86"/>
      <c r="P192" s="235">
        <f>O192*H192</f>
        <v>0</v>
      </c>
      <c r="Q192" s="235">
        <v>0.0043800000000000002</v>
      </c>
      <c r="R192" s="235">
        <f>Q192*H192</f>
        <v>0.76531740000000004</v>
      </c>
      <c r="S192" s="235">
        <v>0</v>
      </c>
      <c r="T192" s="236">
        <f>S192*H192</f>
        <v>0</v>
      </c>
      <c r="AR192" s="237" t="s">
        <v>146</v>
      </c>
      <c r="AT192" s="237" t="s">
        <v>141</v>
      </c>
      <c r="AU192" s="237" t="s">
        <v>86</v>
      </c>
      <c r="AY192" s="17" t="s">
        <v>138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86</v>
      </c>
      <c r="BK192" s="238">
        <f>ROUND(I192*H192,2)</f>
        <v>0</v>
      </c>
      <c r="BL192" s="17" t="s">
        <v>146</v>
      </c>
      <c r="BM192" s="237" t="s">
        <v>199</v>
      </c>
    </row>
    <row r="193" s="12" customFormat="1">
      <c r="B193" s="239"/>
      <c r="C193" s="240"/>
      <c r="D193" s="241" t="s">
        <v>148</v>
      </c>
      <c r="E193" s="242" t="s">
        <v>1</v>
      </c>
      <c r="F193" s="243" t="s">
        <v>189</v>
      </c>
      <c r="G193" s="240"/>
      <c r="H193" s="244">
        <v>31.835000000000001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148</v>
      </c>
      <c r="AU193" s="250" t="s">
        <v>86</v>
      </c>
      <c r="AV193" s="12" t="s">
        <v>86</v>
      </c>
      <c r="AW193" s="12" t="s">
        <v>33</v>
      </c>
      <c r="AX193" s="12" t="s">
        <v>77</v>
      </c>
      <c r="AY193" s="250" t="s">
        <v>138</v>
      </c>
    </row>
    <row r="194" s="12" customFormat="1">
      <c r="B194" s="239"/>
      <c r="C194" s="240"/>
      <c r="D194" s="241" t="s">
        <v>148</v>
      </c>
      <c r="E194" s="242" t="s">
        <v>1</v>
      </c>
      <c r="F194" s="243" t="s">
        <v>190</v>
      </c>
      <c r="G194" s="240"/>
      <c r="H194" s="244">
        <v>33.585000000000001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AT194" s="250" t="s">
        <v>148</v>
      </c>
      <c r="AU194" s="250" t="s">
        <v>86</v>
      </c>
      <c r="AV194" s="12" t="s">
        <v>86</v>
      </c>
      <c r="AW194" s="12" t="s">
        <v>33</v>
      </c>
      <c r="AX194" s="12" t="s">
        <v>77</v>
      </c>
      <c r="AY194" s="250" t="s">
        <v>138</v>
      </c>
    </row>
    <row r="195" s="12" customFormat="1">
      <c r="B195" s="239"/>
      <c r="C195" s="240"/>
      <c r="D195" s="241" t="s">
        <v>148</v>
      </c>
      <c r="E195" s="242" t="s">
        <v>1</v>
      </c>
      <c r="F195" s="243" t="s">
        <v>191</v>
      </c>
      <c r="G195" s="240"/>
      <c r="H195" s="244">
        <v>34.149999999999999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148</v>
      </c>
      <c r="AU195" s="250" t="s">
        <v>86</v>
      </c>
      <c r="AV195" s="12" t="s">
        <v>86</v>
      </c>
      <c r="AW195" s="12" t="s">
        <v>33</v>
      </c>
      <c r="AX195" s="12" t="s">
        <v>77</v>
      </c>
      <c r="AY195" s="250" t="s">
        <v>138</v>
      </c>
    </row>
    <row r="196" s="12" customFormat="1">
      <c r="B196" s="239"/>
      <c r="C196" s="240"/>
      <c r="D196" s="241" t="s">
        <v>148</v>
      </c>
      <c r="E196" s="242" t="s">
        <v>1</v>
      </c>
      <c r="F196" s="243" t="s">
        <v>192</v>
      </c>
      <c r="G196" s="240"/>
      <c r="H196" s="244">
        <v>31.300000000000001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148</v>
      </c>
      <c r="AU196" s="250" t="s">
        <v>86</v>
      </c>
      <c r="AV196" s="12" t="s">
        <v>86</v>
      </c>
      <c r="AW196" s="12" t="s">
        <v>33</v>
      </c>
      <c r="AX196" s="12" t="s">
        <v>77</v>
      </c>
      <c r="AY196" s="250" t="s">
        <v>138</v>
      </c>
    </row>
    <row r="197" s="12" customFormat="1">
      <c r="B197" s="239"/>
      <c r="C197" s="240"/>
      <c r="D197" s="241" t="s">
        <v>148</v>
      </c>
      <c r="E197" s="242" t="s">
        <v>1</v>
      </c>
      <c r="F197" s="243" t="s">
        <v>193</v>
      </c>
      <c r="G197" s="240"/>
      <c r="H197" s="244">
        <v>11.800000000000001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148</v>
      </c>
      <c r="AU197" s="250" t="s">
        <v>86</v>
      </c>
      <c r="AV197" s="12" t="s">
        <v>86</v>
      </c>
      <c r="AW197" s="12" t="s">
        <v>33</v>
      </c>
      <c r="AX197" s="12" t="s">
        <v>77</v>
      </c>
      <c r="AY197" s="250" t="s">
        <v>138</v>
      </c>
    </row>
    <row r="198" s="12" customFormat="1">
      <c r="B198" s="239"/>
      <c r="C198" s="240"/>
      <c r="D198" s="241" t="s">
        <v>148</v>
      </c>
      <c r="E198" s="242" t="s">
        <v>1</v>
      </c>
      <c r="F198" s="243" t="s">
        <v>194</v>
      </c>
      <c r="G198" s="240"/>
      <c r="H198" s="244">
        <v>15.550000000000001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148</v>
      </c>
      <c r="AU198" s="250" t="s">
        <v>86</v>
      </c>
      <c r="AV198" s="12" t="s">
        <v>86</v>
      </c>
      <c r="AW198" s="12" t="s">
        <v>33</v>
      </c>
      <c r="AX198" s="12" t="s">
        <v>77</v>
      </c>
      <c r="AY198" s="250" t="s">
        <v>138</v>
      </c>
    </row>
    <row r="199" s="12" customFormat="1">
      <c r="B199" s="239"/>
      <c r="C199" s="240"/>
      <c r="D199" s="241" t="s">
        <v>148</v>
      </c>
      <c r="E199" s="242" t="s">
        <v>1</v>
      </c>
      <c r="F199" s="243" t="s">
        <v>195</v>
      </c>
      <c r="G199" s="240"/>
      <c r="H199" s="244">
        <v>16.510000000000002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148</v>
      </c>
      <c r="AU199" s="250" t="s">
        <v>86</v>
      </c>
      <c r="AV199" s="12" t="s">
        <v>86</v>
      </c>
      <c r="AW199" s="12" t="s">
        <v>33</v>
      </c>
      <c r="AX199" s="12" t="s">
        <v>77</v>
      </c>
      <c r="AY199" s="250" t="s">
        <v>138</v>
      </c>
    </row>
    <row r="200" s="13" customFormat="1">
      <c r="B200" s="251"/>
      <c r="C200" s="252"/>
      <c r="D200" s="241" t="s">
        <v>148</v>
      </c>
      <c r="E200" s="253" t="s">
        <v>1</v>
      </c>
      <c r="F200" s="254" t="s">
        <v>155</v>
      </c>
      <c r="G200" s="252"/>
      <c r="H200" s="255">
        <v>174.72999999999999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AT200" s="261" t="s">
        <v>148</v>
      </c>
      <c r="AU200" s="261" t="s">
        <v>86</v>
      </c>
      <c r="AV200" s="13" t="s">
        <v>146</v>
      </c>
      <c r="AW200" s="13" t="s">
        <v>33</v>
      </c>
      <c r="AX200" s="13" t="s">
        <v>82</v>
      </c>
      <c r="AY200" s="261" t="s">
        <v>138</v>
      </c>
    </row>
    <row r="201" s="1" customFormat="1" ht="24" customHeight="1">
      <c r="B201" s="38"/>
      <c r="C201" s="226" t="s">
        <v>200</v>
      </c>
      <c r="D201" s="226" t="s">
        <v>141</v>
      </c>
      <c r="E201" s="227" t="s">
        <v>201</v>
      </c>
      <c r="F201" s="228" t="s">
        <v>202</v>
      </c>
      <c r="G201" s="229" t="s">
        <v>144</v>
      </c>
      <c r="H201" s="230">
        <v>149.91</v>
      </c>
      <c r="I201" s="231"/>
      <c r="J201" s="232">
        <f>ROUND(I201*H201,2)</f>
        <v>0</v>
      </c>
      <c r="K201" s="228" t="s">
        <v>158</v>
      </c>
      <c r="L201" s="43"/>
      <c r="M201" s="233" t="s">
        <v>1</v>
      </c>
      <c r="N201" s="234" t="s">
        <v>43</v>
      </c>
      <c r="O201" s="86"/>
      <c r="P201" s="235">
        <f>O201*H201</f>
        <v>0</v>
      </c>
      <c r="Q201" s="235">
        <v>0.0030000000000000001</v>
      </c>
      <c r="R201" s="235">
        <f>Q201*H201</f>
        <v>0.44973000000000002</v>
      </c>
      <c r="S201" s="235">
        <v>0</v>
      </c>
      <c r="T201" s="236">
        <f>S201*H201</f>
        <v>0</v>
      </c>
      <c r="AR201" s="237" t="s">
        <v>146</v>
      </c>
      <c r="AT201" s="237" t="s">
        <v>141</v>
      </c>
      <c r="AU201" s="237" t="s">
        <v>86</v>
      </c>
      <c r="AY201" s="17" t="s">
        <v>138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86</v>
      </c>
      <c r="BK201" s="238">
        <f>ROUND(I201*H201,2)</f>
        <v>0</v>
      </c>
      <c r="BL201" s="17" t="s">
        <v>146</v>
      </c>
      <c r="BM201" s="237" t="s">
        <v>203</v>
      </c>
    </row>
    <row r="202" s="12" customFormat="1">
      <c r="B202" s="239"/>
      <c r="C202" s="240"/>
      <c r="D202" s="241" t="s">
        <v>148</v>
      </c>
      <c r="E202" s="242" t="s">
        <v>1</v>
      </c>
      <c r="F202" s="243" t="s">
        <v>189</v>
      </c>
      <c r="G202" s="240"/>
      <c r="H202" s="244">
        <v>31.835000000000001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148</v>
      </c>
      <c r="AU202" s="250" t="s">
        <v>86</v>
      </c>
      <c r="AV202" s="12" t="s">
        <v>86</v>
      </c>
      <c r="AW202" s="12" t="s">
        <v>33</v>
      </c>
      <c r="AX202" s="12" t="s">
        <v>77</v>
      </c>
      <c r="AY202" s="250" t="s">
        <v>138</v>
      </c>
    </row>
    <row r="203" s="12" customFormat="1">
      <c r="B203" s="239"/>
      <c r="C203" s="240"/>
      <c r="D203" s="241" t="s">
        <v>148</v>
      </c>
      <c r="E203" s="242" t="s">
        <v>1</v>
      </c>
      <c r="F203" s="243" t="s">
        <v>190</v>
      </c>
      <c r="G203" s="240"/>
      <c r="H203" s="244">
        <v>33.585000000000001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148</v>
      </c>
      <c r="AU203" s="250" t="s">
        <v>86</v>
      </c>
      <c r="AV203" s="12" t="s">
        <v>86</v>
      </c>
      <c r="AW203" s="12" t="s">
        <v>33</v>
      </c>
      <c r="AX203" s="12" t="s">
        <v>77</v>
      </c>
      <c r="AY203" s="250" t="s">
        <v>138</v>
      </c>
    </row>
    <row r="204" s="12" customFormat="1">
      <c r="B204" s="239"/>
      <c r="C204" s="240"/>
      <c r="D204" s="241" t="s">
        <v>148</v>
      </c>
      <c r="E204" s="242" t="s">
        <v>1</v>
      </c>
      <c r="F204" s="243" t="s">
        <v>191</v>
      </c>
      <c r="G204" s="240"/>
      <c r="H204" s="244">
        <v>34.149999999999999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148</v>
      </c>
      <c r="AU204" s="250" t="s">
        <v>86</v>
      </c>
      <c r="AV204" s="12" t="s">
        <v>86</v>
      </c>
      <c r="AW204" s="12" t="s">
        <v>33</v>
      </c>
      <c r="AX204" s="12" t="s">
        <v>77</v>
      </c>
      <c r="AY204" s="250" t="s">
        <v>138</v>
      </c>
    </row>
    <row r="205" s="12" customFormat="1">
      <c r="B205" s="239"/>
      <c r="C205" s="240"/>
      <c r="D205" s="241" t="s">
        <v>148</v>
      </c>
      <c r="E205" s="242" t="s">
        <v>1</v>
      </c>
      <c r="F205" s="243" t="s">
        <v>192</v>
      </c>
      <c r="G205" s="240"/>
      <c r="H205" s="244">
        <v>31.300000000000001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148</v>
      </c>
      <c r="AU205" s="250" t="s">
        <v>86</v>
      </c>
      <c r="AV205" s="12" t="s">
        <v>86</v>
      </c>
      <c r="AW205" s="12" t="s">
        <v>33</v>
      </c>
      <c r="AX205" s="12" t="s">
        <v>77</v>
      </c>
      <c r="AY205" s="250" t="s">
        <v>138</v>
      </c>
    </row>
    <row r="206" s="12" customFormat="1">
      <c r="B206" s="239"/>
      <c r="C206" s="240"/>
      <c r="D206" s="241" t="s">
        <v>148</v>
      </c>
      <c r="E206" s="242" t="s">
        <v>1</v>
      </c>
      <c r="F206" s="243" t="s">
        <v>193</v>
      </c>
      <c r="G206" s="240"/>
      <c r="H206" s="244">
        <v>11.800000000000001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148</v>
      </c>
      <c r="AU206" s="250" t="s">
        <v>86</v>
      </c>
      <c r="AV206" s="12" t="s">
        <v>86</v>
      </c>
      <c r="AW206" s="12" t="s">
        <v>33</v>
      </c>
      <c r="AX206" s="12" t="s">
        <v>77</v>
      </c>
      <c r="AY206" s="250" t="s">
        <v>138</v>
      </c>
    </row>
    <row r="207" s="12" customFormat="1">
      <c r="B207" s="239"/>
      <c r="C207" s="240"/>
      <c r="D207" s="241" t="s">
        <v>148</v>
      </c>
      <c r="E207" s="242" t="s">
        <v>1</v>
      </c>
      <c r="F207" s="243" t="s">
        <v>204</v>
      </c>
      <c r="G207" s="240"/>
      <c r="H207" s="244">
        <v>4.5449999999999999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148</v>
      </c>
      <c r="AU207" s="250" t="s">
        <v>86</v>
      </c>
      <c r="AV207" s="12" t="s">
        <v>86</v>
      </c>
      <c r="AW207" s="12" t="s">
        <v>33</v>
      </c>
      <c r="AX207" s="12" t="s">
        <v>77</v>
      </c>
      <c r="AY207" s="250" t="s">
        <v>138</v>
      </c>
    </row>
    <row r="208" s="12" customFormat="1">
      <c r="B208" s="239"/>
      <c r="C208" s="240"/>
      <c r="D208" s="241" t="s">
        <v>148</v>
      </c>
      <c r="E208" s="242" t="s">
        <v>1</v>
      </c>
      <c r="F208" s="243" t="s">
        <v>205</v>
      </c>
      <c r="G208" s="240"/>
      <c r="H208" s="244">
        <v>2.6949999999999998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148</v>
      </c>
      <c r="AU208" s="250" t="s">
        <v>86</v>
      </c>
      <c r="AV208" s="12" t="s">
        <v>86</v>
      </c>
      <c r="AW208" s="12" t="s">
        <v>33</v>
      </c>
      <c r="AX208" s="12" t="s">
        <v>77</v>
      </c>
      <c r="AY208" s="250" t="s">
        <v>138</v>
      </c>
    </row>
    <row r="209" s="13" customFormat="1">
      <c r="B209" s="251"/>
      <c r="C209" s="252"/>
      <c r="D209" s="241" t="s">
        <v>148</v>
      </c>
      <c r="E209" s="253" t="s">
        <v>1</v>
      </c>
      <c r="F209" s="254" t="s">
        <v>155</v>
      </c>
      <c r="G209" s="252"/>
      <c r="H209" s="255">
        <v>149.91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AT209" s="261" t="s">
        <v>148</v>
      </c>
      <c r="AU209" s="261" t="s">
        <v>86</v>
      </c>
      <c r="AV209" s="13" t="s">
        <v>146</v>
      </c>
      <c r="AW209" s="13" t="s">
        <v>33</v>
      </c>
      <c r="AX209" s="13" t="s">
        <v>82</v>
      </c>
      <c r="AY209" s="261" t="s">
        <v>138</v>
      </c>
    </row>
    <row r="210" s="1" customFormat="1" ht="24" customHeight="1">
      <c r="B210" s="38"/>
      <c r="C210" s="226" t="s">
        <v>206</v>
      </c>
      <c r="D210" s="226" t="s">
        <v>141</v>
      </c>
      <c r="E210" s="227" t="s">
        <v>207</v>
      </c>
      <c r="F210" s="228" t="s">
        <v>208</v>
      </c>
      <c r="G210" s="229" t="s">
        <v>144</v>
      </c>
      <c r="H210" s="230">
        <v>34.674999999999997</v>
      </c>
      <c r="I210" s="231"/>
      <c r="J210" s="232">
        <f>ROUND(I210*H210,2)</f>
        <v>0</v>
      </c>
      <c r="K210" s="228" t="s">
        <v>158</v>
      </c>
      <c r="L210" s="43"/>
      <c r="M210" s="233" t="s">
        <v>1</v>
      </c>
      <c r="N210" s="234" t="s">
        <v>43</v>
      </c>
      <c r="O210" s="86"/>
      <c r="P210" s="235">
        <f>O210*H210</f>
        <v>0</v>
      </c>
      <c r="Q210" s="235">
        <v>0.015400000000000001</v>
      </c>
      <c r="R210" s="235">
        <f>Q210*H210</f>
        <v>0.533995</v>
      </c>
      <c r="S210" s="235">
        <v>0</v>
      </c>
      <c r="T210" s="236">
        <f>S210*H210</f>
        <v>0</v>
      </c>
      <c r="AR210" s="237" t="s">
        <v>146</v>
      </c>
      <c r="AT210" s="237" t="s">
        <v>141</v>
      </c>
      <c r="AU210" s="237" t="s">
        <v>86</v>
      </c>
      <c r="AY210" s="17" t="s">
        <v>138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86</v>
      </c>
      <c r="BK210" s="238">
        <f>ROUND(I210*H210,2)</f>
        <v>0</v>
      </c>
      <c r="BL210" s="17" t="s">
        <v>146</v>
      </c>
      <c r="BM210" s="237" t="s">
        <v>209</v>
      </c>
    </row>
    <row r="211" s="14" customFormat="1">
      <c r="B211" s="262"/>
      <c r="C211" s="263"/>
      <c r="D211" s="241" t="s">
        <v>148</v>
      </c>
      <c r="E211" s="264" t="s">
        <v>1</v>
      </c>
      <c r="F211" s="265" t="s">
        <v>210</v>
      </c>
      <c r="G211" s="263"/>
      <c r="H211" s="264" t="s">
        <v>1</v>
      </c>
      <c r="I211" s="266"/>
      <c r="J211" s="263"/>
      <c r="K211" s="263"/>
      <c r="L211" s="267"/>
      <c r="M211" s="268"/>
      <c r="N211" s="269"/>
      <c r="O211" s="269"/>
      <c r="P211" s="269"/>
      <c r="Q211" s="269"/>
      <c r="R211" s="269"/>
      <c r="S211" s="269"/>
      <c r="T211" s="270"/>
      <c r="AT211" s="271" t="s">
        <v>148</v>
      </c>
      <c r="AU211" s="271" t="s">
        <v>86</v>
      </c>
      <c r="AV211" s="14" t="s">
        <v>82</v>
      </c>
      <c r="AW211" s="14" t="s">
        <v>33</v>
      </c>
      <c r="AX211" s="14" t="s">
        <v>77</v>
      </c>
      <c r="AY211" s="271" t="s">
        <v>138</v>
      </c>
    </row>
    <row r="212" s="12" customFormat="1">
      <c r="B212" s="239"/>
      <c r="C212" s="240"/>
      <c r="D212" s="241" t="s">
        <v>148</v>
      </c>
      <c r="E212" s="242" t="s">
        <v>1</v>
      </c>
      <c r="F212" s="243" t="s">
        <v>211</v>
      </c>
      <c r="G212" s="240"/>
      <c r="H212" s="244">
        <v>13.225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148</v>
      </c>
      <c r="AU212" s="250" t="s">
        <v>86</v>
      </c>
      <c r="AV212" s="12" t="s">
        <v>86</v>
      </c>
      <c r="AW212" s="12" t="s">
        <v>33</v>
      </c>
      <c r="AX212" s="12" t="s">
        <v>77</v>
      </c>
      <c r="AY212" s="250" t="s">
        <v>138</v>
      </c>
    </row>
    <row r="213" s="12" customFormat="1">
      <c r="B213" s="239"/>
      <c r="C213" s="240"/>
      <c r="D213" s="241" t="s">
        <v>148</v>
      </c>
      <c r="E213" s="242" t="s">
        <v>1</v>
      </c>
      <c r="F213" s="243" t="s">
        <v>212</v>
      </c>
      <c r="G213" s="240"/>
      <c r="H213" s="244">
        <v>2.2000000000000002</v>
      </c>
      <c r="I213" s="245"/>
      <c r="J213" s="240"/>
      <c r="K213" s="240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148</v>
      </c>
      <c r="AU213" s="250" t="s">
        <v>86</v>
      </c>
      <c r="AV213" s="12" t="s">
        <v>86</v>
      </c>
      <c r="AW213" s="12" t="s">
        <v>33</v>
      </c>
      <c r="AX213" s="12" t="s">
        <v>77</v>
      </c>
      <c r="AY213" s="250" t="s">
        <v>138</v>
      </c>
    </row>
    <row r="214" s="14" customFormat="1">
      <c r="B214" s="262"/>
      <c r="C214" s="263"/>
      <c r="D214" s="241" t="s">
        <v>148</v>
      </c>
      <c r="E214" s="264" t="s">
        <v>1</v>
      </c>
      <c r="F214" s="265" t="s">
        <v>213</v>
      </c>
      <c r="G214" s="263"/>
      <c r="H214" s="264" t="s">
        <v>1</v>
      </c>
      <c r="I214" s="266"/>
      <c r="J214" s="263"/>
      <c r="K214" s="263"/>
      <c r="L214" s="267"/>
      <c r="M214" s="268"/>
      <c r="N214" s="269"/>
      <c r="O214" s="269"/>
      <c r="P214" s="269"/>
      <c r="Q214" s="269"/>
      <c r="R214" s="269"/>
      <c r="S214" s="269"/>
      <c r="T214" s="270"/>
      <c r="AT214" s="271" t="s">
        <v>148</v>
      </c>
      <c r="AU214" s="271" t="s">
        <v>86</v>
      </c>
      <c r="AV214" s="14" t="s">
        <v>82</v>
      </c>
      <c r="AW214" s="14" t="s">
        <v>33</v>
      </c>
      <c r="AX214" s="14" t="s">
        <v>77</v>
      </c>
      <c r="AY214" s="271" t="s">
        <v>138</v>
      </c>
    </row>
    <row r="215" s="12" customFormat="1">
      <c r="B215" s="239"/>
      <c r="C215" s="240"/>
      <c r="D215" s="241" t="s">
        <v>148</v>
      </c>
      <c r="E215" s="242" t="s">
        <v>1</v>
      </c>
      <c r="F215" s="243" t="s">
        <v>214</v>
      </c>
      <c r="G215" s="240"/>
      <c r="H215" s="244">
        <v>19.25</v>
      </c>
      <c r="I215" s="245"/>
      <c r="J215" s="240"/>
      <c r="K215" s="240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148</v>
      </c>
      <c r="AU215" s="250" t="s">
        <v>86</v>
      </c>
      <c r="AV215" s="12" t="s">
        <v>86</v>
      </c>
      <c r="AW215" s="12" t="s">
        <v>33</v>
      </c>
      <c r="AX215" s="12" t="s">
        <v>77</v>
      </c>
      <c r="AY215" s="250" t="s">
        <v>138</v>
      </c>
    </row>
    <row r="216" s="13" customFormat="1">
      <c r="B216" s="251"/>
      <c r="C216" s="252"/>
      <c r="D216" s="241" t="s">
        <v>148</v>
      </c>
      <c r="E216" s="253" t="s">
        <v>1</v>
      </c>
      <c r="F216" s="254" t="s">
        <v>155</v>
      </c>
      <c r="G216" s="252"/>
      <c r="H216" s="255">
        <v>34.674999999999997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AT216" s="261" t="s">
        <v>148</v>
      </c>
      <c r="AU216" s="261" t="s">
        <v>86</v>
      </c>
      <c r="AV216" s="13" t="s">
        <v>146</v>
      </c>
      <c r="AW216" s="13" t="s">
        <v>33</v>
      </c>
      <c r="AX216" s="13" t="s">
        <v>82</v>
      </c>
      <c r="AY216" s="261" t="s">
        <v>138</v>
      </c>
    </row>
    <row r="217" s="1" customFormat="1" ht="24" customHeight="1">
      <c r="B217" s="38"/>
      <c r="C217" s="226" t="s">
        <v>215</v>
      </c>
      <c r="D217" s="226" t="s">
        <v>141</v>
      </c>
      <c r="E217" s="227" t="s">
        <v>216</v>
      </c>
      <c r="F217" s="228" t="s">
        <v>217</v>
      </c>
      <c r="G217" s="229" t="s">
        <v>144</v>
      </c>
      <c r="H217" s="230">
        <v>2.1549999999999998</v>
      </c>
      <c r="I217" s="231"/>
      <c r="J217" s="232">
        <f>ROUND(I217*H217,2)</f>
        <v>0</v>
      </c>
      <c r="K217" s="228" t="s">
        <v>158</v>
      </c>
      <c r="L217" s="43"/>
      <c r="M217" s="233" t="s">
        <v>1</v>
      </c>
      <c r="N217" s="234" t="s">
        <v>43</v>
      </c>
      <c r="O217" s="86"/>
      <c r="P217" s="235">
        <f>O217*H217</f>
        <v>0</v>
      </c>
      <c r="Q217" s="235">
        <v>0.038199999999999998</v>
      </c>
      <c r="R217" s="235">
        <f>Q217*H217</f>
        <v>0.082320999999999991</v>
      </c>
      <c r="S217" s="235">
        <v>0</v>
      </c>
      <c r="T217" s="236">
        <f>S217*H217</f>
        <v>0</v>
      </c>
      <c r="AR217" s="237" t="s">
        <v>146</v>
      </c>
      <c r="AT217" s="237" t="s">
        <v>141</v>
      </c>
      <c r="AU217" s="237" t="s">
        <v>86</v>
      </c>
      <c r="AY217" s="17" t="s">
        <v>138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86</v>
      </c>
      <c r="BK217" s="238">
        <f>ROUND(I217*H217,2)</f>
        <v>0</v>
      </c>
      <c r="BL217" s="17" t="s">
        <v>146</v>
      </c>
      <c r="BM217" s="237" t="s">
        <v>218</v>
      </c>
    </row>
    <row r="218" s="14" customFormat="1">
      <c r="B218" s="262"/>
      <c r="C218" s="263"/>
      <c r="D218" s="241" t="s">
        <v>148</v>
      </c>
      <c r="E218" s="264" t="s">
        <v>1</v>
      </c>
      <c r="F218" s="265" t="s">
        <v>219</v>
      </c>
      <c r="G218" s="263"/>
      <c r="H218" s="264" t="s">
        <v>1</v>
      </c>
      <c r="I218" s="266"/>
      <c r="J218" s="263"/>
      <c r="K218" s="263"/>
      <c r="L218" s="267"/>
      <c r="M218" s="268"/>
      <c r="N218" s="269"/>
      <c r="O218" s="269"/>
      <c r="P218" s="269"/>
      <c r="Q218" s="269"/>
      <c r="R218" s="269"/>
      <c r="S218" s="269"/>
      <c r="T218" s="270"/>
      <c r="AT218" s="271" t="s">
        <v>148</v>
      </c>
      <c r="AU218" s="271" t="s">
        <v>86</v>
      </c>
      <c r="AV218" s="14" t="s">
        <v>82</v>
      </c>
      <c r="AW218" s="14" t="s">
        <v>33</v>
      </c>
      <c r="AX218" s="14" t="s">
        <v>77</v>
      </c>
      <c r="AY218" s="271" t="s">
        <v>138</v>
      </c>
    </row>
    <row r="219" s="12" customFormat="1">
      <c r="B219" s="239"/>
      <c r="C219" s="240"/>
      <c r="D219" s="241" t="s">
        <v>148</v>
      </c>
      <c r="E219" s="242" t="s">
        <v>1</v>
      </c>
      <c r="F219" s="243" t="s">
        <v>220</v>
      </c>
      <c r="G219" s="240"/>
      <c r="H219" s="244">
        <v>0.38500000000000001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AT219" s="250" t="s">
        <v>148</v>
      </c>
      <c r="AU219" s="250" t="s">
        <v>86</v>
      </c>
      <c r="AV219" s="12" t="s">
        <v>86</v>
      </c>
      <c r="AW219" s="12" t="s">
        <v>33</v>
      </c>
      <c r="AX219" s="12" t="s">
        <v>77</v>
      </c>
      <c r="AY219" s="250" t="s">
        <v>138</v>
      </c>
    </row>
    <row r="220" s="12" customFormat="1">
      <c r="B220" s="239"/>
      <c r="C220" s="240"/>
      <c r="D220" s="241" t="s">
        <v>148</v>
      </c>
      <c r="E220" s="242" t="s">
        <v>1</v>
      </c>
      <c r="F220" s="243" t="s">
        <v>221</v>
      </c>
      <c r="G220" s="240"/>
      <c r="H220" s="244">
        <v>0.20000000000000001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148</v>
      </c>
      <c r="AU220" s="250" t="s">
        <v>86</v>
      </c>
      <c r="AV220" s="12" t="s">
        <v>86</v>
      </c>
      <c r="AW220" s="12" t="s">
        <v>33</v>
      </c>
      <c r="AX220" s="12" t="s">
        <v>77</v>
      </c>
      <c r="AY220" s="250" t="s">
        <v>138</v>
      </c>
    </row>
    <row r="221" s="15" customFormat="1">
      <c r="B221" s="272"/>
      <c r="C221" s="273"/>
      <c r="D221" s="241" t="s">
        <v>148</v>
      </c>
      <c r="E221" s="274" t="s">
        <v>1</v>
      </c>
      <c r="F221" s="275" t="s">
        <v>222</v>
      </c>
      <c r="G221" s="273"/>
      <c r="H221" s="276">
        <v>0.58499999999999996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148</v>
      </c>
      <c r="AU221" s="282" t="s">
        <v>86</v>
      </c>
      <c r="AV221" s="15" t="s">
        <v>139</v>
      </c>
      <c r="AW221" s="15" t="s">
        <v>33</v>
      </c>
      <c r="AX221" s="15" t="s">
        <v>77</v>
      </c>
      <c r="AY221" s="282" t="s">
        <v>138</v>
      </c>
    </row>
    <row r="222" s="14" customFormat="1">
      <c r="B222" s="262"/>
      <c r="C222" s="263"/>
      <c r="D222" s="241" t="s">
        <v>148</v>
      </c>
      <c r="E222" s="264" t="s">
        <v>1</v>
      </c>
      <c r="F222" s="265" t="s">
        <v>223</v>
      </c>
      <c r="G222" s="263"/>
      <c r="H222" s="264" t="s">
        <v>1</v>
      </c>
      <c r="I222" s="266"/>
      <c r="J222" s="263"/>
      <c r="K222" s="263"/>
      <c r="L222" s="267"/>
      <c r="M222" s="268"/>
      <c r="N222" s="269"/>
      <c r="O222" s="269"/>
      <c r="P222" s="269"/>
      <c r="Q222" s="269"/>
      <c r="R222" s="269"/>
      <c r="S222" s="269"/>
      <c r="T222" s="270"/>
      <c r="AT222" s="271" t="s">
        <v>148</v>
      </c>
      <c r="AU222" s="271" t="s">
        <v>86</v>
      </c>
      <c r="AV222" s="14" t="s">
        <v>82</v>
      </c>
      <c r="AW222" s="14" t="s">
        <v>33</v>
      </c>
      <c r="AX222" s="14" t="s">
        <v>77</v>
      </c>
      <c r="AY222" s="271" t="s">
        <v>138</v>
      </c>
    </row>
    <row r="223" s="12" customFormat="1">
      <c r="B223" s="239"/>
      <c r="C223" s="240"/>
      <c r="D223" s="241" t="s">
        <v>148</v>
      </c>
      <c r="E223" s="242" t="s">
        <v>1</v>
      </c>
      <c r="F223" s="243" t="s">
        <v>224</v>
      </c>
      <c r="G223" s="240"/>
      <c r="H223" s="244">
        <v>1.5700000000000001</v>
      </c>
      <c r="I223" s="245"/>
      <c r="J223" s="240"/>
      <c r="K223" s="240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148</v>
      </c>
      <c r="AU223" s="250" t="s">
        <v>86</v>
      </c>
      <c r="AV223" s="12" t="s">
        <v>86</v>
      </c>
      <c r="AW223" s="12" t="s">
        <v>33</v>
      </c>
      <c r="AX223" s="12" t="s">
        <v>77</v>
      </c>
      <c r="AY223" s="250" t="s">
        <v>138</v>
      </c>
    </row>
    <row r="224" s="15" customFormat="1">
      <c r="B224" s="272"/>
      <c r="C224" s="273"/>
      <c r="D224" s="241" t="s">
        <v>148</v>
      </c>
      <c r="E224" s="274" t="s">
        <v>1</v>
      </c>
      <c r="F224" s="275" t="s">
        <v>222</v>
      </c>
      <c r="G224" s="273"/>
      <c r="H224" s="276">
        <v>1.5700000000000001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AT224" s="282" t="s">
        <v>148</v>
      </c>
      <c r="AU224" s="282" t="s">
        <v>86</v>
      </c>
      <c r="AV224" s="15" t="s">
        <v>139</v>
      </c>
      <c r="AW224" s="15" t="s">
        <v>33</v>
      </c>
      <c r="AX224" s="15" t="s">
        <v>77</v>
      </c>
      <c r="AY224" s="282" t="s">
        <v>138</v>
      </c>
    </row>
    <row r="225" s="13" customFormat="1">
      <c r="B225" s="251"/>
      <c r="C225" s="252"/>
      <c r="D225" s="241" t="s">
        <v>148</v>
      </c>
      <c r="E225" s="253" t="s">
        <v>1</v>
      </c>
      <c r="F225" s="254" t="s">
        <v>155</v>
      </c>
      <c r="G225" s="252"/>
      <c r="H225" s="255">
        <v>2.1549999999999998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AT225" s="261" t="s">
        <v>148</v>
      </c>
      <c r="AU225" s="261" t="s">
        <v>86</v>
      </c>
      <c r="AV225" s="13" t="s">
        <v>146</v>
      </c>
      <c r="AW225" s="13" t="s">
        <v>33</v>
      </c>
      <c r="AX225" s="13" t="s">
        <v>82</v>
      </c>
      <c r="AY225" s="261" t="s">
        <v>138</v>
      </c>
    </row>
    <row r="226" s="1" customFormat="1" ht="24" customHeight="1">
      <c r="B226" s="38"/>
      <c r="C226" s="226" t="s">
        <v>225</v>
      </c>
      <c r="D226" s="226" t="s">
        <v>141</v>
      </c>
      <c r="E226" s="227" t="s">
        <v>226</v>
      </c>
      <c r="F226" s="228" t="s">
        <v>227</v>
      </c>
      <c r="G226" s="229" t="s">
        <v>144</v>
      </c>
      <c r="H226" s="230">
        <v>10.34</v>
      </c>
      <c r="I226" s="231"/>
      <c r="J226" s="232">
        <f>ROUND(I226*H226,2)</f>
        <v>0</v>
      </c>
      <c r="K226" s="228" t="s">
        <v>158</v>
      </c>
      <c r="L226" s="43"/>
      <c r="M226" s="233" t="s">
        <v>1</v>
      </c>
      <c r="N226" s="234" t="s">
        <v>43</v>
      </c>
      <c r="O226" s="86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AR226" s="237" t="s">
        <v>146</v>
      </c>
      <c r="AT226" s="237" t="s">
        <v>141</v>
      </c>
      <c r="AU226" s="237" t="s">
        <v>86</v>
      </c>
      <c r="AY226" s="17" t="s">
        <v>138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86</v>
      </c>
      <c r="BK226" s="238">
        <f>ROUND(I226*H226,2)</f>
        <v>0</v>
      </c>
      <c r="BL226" s="17" t="s">
        <v>146</v>
      </c>
      <c r="BM226" s="237" t="s">
        <v>228</v>
      </c>
    </row>
    <row r="227" s="12" customFormat="1">
      <c r="B227" s="239"/>
      <c r="C227" s="240"/>
      <c r="D227" s="241" t="s">
        <v>148</v>
      </c>
      <c r="E227" s="242" t="s">
        <v>1</v>
      </c>
      <c r="F227" s="243" t="s">
        <v>229</v>
      </c>
      <c r="G227" s="240"/>
      <c r="H227" s="244">
        <v>3.4649999999999999</v>
      </c>
      <c r="I227" s="245"/>
      <c r="J227" s="240"/>
      <c r="K227" s="240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148</v>
      </c>
      <c r="AU227" s="250" t="s">
        <v>86</v>
      </c>
      <c r="AV227" s="12" t="s">
        <v>86</v>
      </c>
      <c r="AW227" s="12" t="s">
        <v>33</v>
      </c>
      <c r="AX227" s="12" t="s">
        <v>77</v>
      </c>
      <c r="AY227" s="250" t="s">
        <v>138</v>
      </c>
    </row>
    <row r="228" s="12" customFormat="1">
      <c r="B228" s="239"/>
      <c r="C228" s="240"/>
      <c r="D228" s="241" t="s">
        <v>148</v>
      </c>
      <c r="E228" s="242" t="s">
        <v>1</v>
      </c>
      <c r="F228" s="243" t="s">
        <v>230</v>
      </c>
      <c r="G228" s="240"/>
      <c r="H228" s="244">
        <v>3.4649999999999999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148</v>
      </c>
      <c r="AU228" s="250" t="s">
        <v>86</v>
      </c>
      <c r="AV228" s="12" t="s">
        <v>86</v>
      </c>
      <c r="AW228" s="12" t="s">
        <v>33</v>
      </c>
      <c r="AX228" s="12" t="s">
        <v>77</v>
      </c>
      <c r="AY228" s="250" t="s">
        <v>138</v>
      </c>
    </row>
    <row r="229" s="12" customFormat="1">
      <c r="B229" s="239"/>
      <c r="C229" s="240"/>
      <c r="D229" s="241" t="s">
        <v>148</v>
      </c>
      <c r="E229" s="242" t="s">
        <v>1</v>
      </c>
      <c r="F229" s="243" t="s">
        <v>231</v>
      </c>
      <c r="G229" s="240"/>
      <c r="H229" s="244">
        <v>2.8700000000000001</v>
      </c>
      <c r="I229" s="245"/>
      <c r="J229" s="240"/>
      <c r="K229" s="240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148</v>
      </c>
      <c r="AU229" s="250" t="s">
        <v>86</v>
      </c>
      <c r="AV229" s="12" t="s">
        <v>86</v>
      </c>
      <c r="AW229" s="12" t="s">
        <v>33</v>
      </c>
      <c r="AX229" s="12" t="s">
        <v>77</v>
      </c>
      <c r="AY229" s="250" t="s">
        <v>138</v>
      </c>
    </row>
    <row r="230" s="12" customFormat="1">
      <c r="B230" s="239"/>
      <c r="C230" s="240"/>
      <c r="D230" s="241" t="s">
        <v>148</v>
      </c>
      <c r="E230" s="242" t="s">
        <v>1</v>
      </c>
      <c r="F230" s="243" t="s">
        <v>232</v>
      </c>
      <c r="G230" s="240"/>
      <c r="H230" s="244">
        <v>0.54000000000000004</v>
      </c>
      <c r="I230" s="245"/>
      <c r="J230" s="240"/>
      <c r="K230" s="240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148</v>
      </c>
      <c r="AU230" s="250" t="s">
        <v>86</v>
      </c>
      <c r="AV230" s="12" t="s">
        <v>86</v>
      </c>
      <c r="AW230" s="12" t="s">
        <v>33</v>
      </c>
      <c r="AX230" s="12" t="s">
        <v>77</v>
      </c>
      <c r="AY230" s="250" t="s">
        <v>138</v>
      </c>
    </row>
    <row r="231" s="13" customFormat="1">
      <c r="B231" s="251"/>
      <c r="C231" s="252"/>
      <c r="D231" s="241" t="s">
        <v>148</v>
      </c>
      <c r="E231" s="253" t="s">
        <v>1</v>
      </c>
      <c r="F231" s="254" t="s">
        <v>155</v>
      </c>
      <c r="G231" s="252"/>
      <c r="H231" s="255">
        <v>10.34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AT231" s="261" t="s">
        <v>148</v>
      </c>
      <c r="AU231" s="261" t="s">
        <v>86</v>
      </c>
      <c r="AV231" s="13" t="s">
        <v>146</v>
      </c>
      <c r="AW231" s="13" t="s">
        <v>33</v>
      </c>
      <c r="AX231" s="13" t="s">
        <v>82</v>
      </c>
      <c r="AY231" s="261" t="s">
        <v>138</v>
      </c>
    </row>
    <row r="232" s="1" customFormat="1" ht="24" customHeight="1">
      <c r="B232" s="38"/>
      <c r="C232" s="226" t="s">
        <v>233</v>
      </c>
      <c r="D232" s="226" t="s">
        <v>141</v>
      </c>
      <c r="E232" s="227" t="s">
        <v>234</v>
      </c>
      <c r="F232" s="228" t="s">
        <v>235</v>
      </c>
      <c r="G232" s="229" t="s">
        <v>144</v>
      </c>
      <c r="H232" s="230">
        <v>61.021999999999998</v>
      </c>
      <c r="I232" s="231"/>
      <c r="J232" s="232">
        <f>ROUND(I232*H232,2)</f>
        <v>0</v>
      </c>
      <c r="K232" s="228" t="s">
        <v>158</v>
      </c>
      <c r="L232" s="43"/>
      <c r="M232" s="233" t="s">
        <v>1</v>
      </c>
      <c r="N232" s="234" t="s">
        <v>43</v>
      </c>
      <c r="O232" s="86"/>
      <c r="P232" s="235">
        <f>O232*H232</f>
        <v>0</v>
      </c>
      <c r="Q232" s="235">
        <v>0.094500000000000001</v>
      </c>
      <c r="R232" s="235">
        <f>Q232*H232</f>
        <v>5.7665790000000001</v>
      </c>
      <c r="S232" s="235">
        <v>0</v>
      </c>
      <c r="T232" s="236">
        <f>S232*H232</f>
        <v>0</v>
      </c>
      <c r="AR232" s="237" t="s">
        <v>146</v>
      </c>
      <c r="AT232" s="237" t="s">
        <v>141</v>
      </c>
      <c r="AU232" s="237" t="s">
        <v>86</v>
      </c>
      <c r="AY232" s="17" t="s">
        <v>138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86</v>
      </c>
      <c r="BK232" s="238">
        <f>ROUND(I232*H232,2)</f>
        <v>0</v>
      </c>
      <c r="BL232" s="17" t="s">
        <v>146</v>
      </c>
      <c r="BM232" s="237" t="s">
        <v>236</v>
      </c>
    </row>
    <row r="233" s="12" customFormat="1">
      <c r="B233" s="239"/>
      <c r="C233" s="240"/>
      <c r="D233" s="241" t="s">
        <v>148</v>
      </c>
      <c r="E233" s="242" t="s">
        <v>1</v>
      </c>
      <c r="F233" s="243" t="s">
        <v>171</v>
      </c>
      <c r="G233" s="240"/>
      <c r="H233" s="244">
        <v>13.800000000000001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148</v>
      </c>
      <c r="AU233" s="250" t="s">
        <v>86</v>
      </c>
      <c r="AV233" s="12" t="s">
        <v>86</v>
      </c>
      <c r="AW233" s="12" t="s">
        <v>33</v>
      </c>
      <c r="AX233" s="12" t="s">
        <v>77</v>
      </c>
      <c r="AY233" s="250" t="s">
        <v>138</v>
      </c>
    </row>
    <row r="234" s="12" customFormat="1">
      <c r="B234" s="239"/>
      <c r="C234" s="240"/>
      <c r="D234" s="241" t="s">
        <v>148</v>
      </c>
      <c r="E234" s="242" t="s">
        <v>1</v>
      </c>
      <c r="F234" s="243" t="s">
        <v>172</v>
      </c>
      <c r="G234" s="240"/>
      <c r="H234" s="244">
        <v>16.184999999999999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148</v>
      </c>
      <c r="AU234" s="250" t="s">
        <v>86</v>
      </c>
      <c r="AV234" s="12" t="s">
        <v>86</v>
      </c>
      <c r="AW234" s="12" t="s">
        <v>33</v>
      </c>
      <c r="AX234" s="12" t="s">
        <v>77</v>
      </c>
      <c r="AY234" s="250" t="s">
        <v>138</v>
      </c>
    </row>
    <row r="235" s="12" customFormat="1">
      <c r="B235" s="239"/>
      <c r="C235" s="240"/>
      <c r="D235" s="241" t="s">
        <v>148</v>
      </c>
      <c r="E235" s="242" t="s">
        <v>1</v>
      </c>
      <c r="F235" s="243" t="s">
        <v>173</v>
      </c>
      <c r="G235" s="240"/>
      <c r="H235" s="244">
        <v>14.773999999999999</v>
      </c>
      <c r="I235" s="245"/>
      <c r="J235" s="240"/>
      <c r="K235" s="240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148</v>
      </c>
      <c r="AU235" s="250" t="s">
        <v>86</v>
      </c>
      <c r="AV235" s="12" t="s">
        <v>86</v>
      </c>
      <c r="AW235" s="12" t="s">
        <v>33</v>
      </c>
      <c r="AX235" s="12" t="s">
        <v>77</v>
      </c>
      <c r="AY235" s="250" t="s">
        <v>138</v>
      </c>
    </row>
    <row r="236" s="12" customFormat="1">
      <c r="B236" s="239"/>
      <c r="C236" s="240"/>
      <c r="D236" s="241" t="s">
        <v>148</v>
      </c>
      <c r="E236" s="242" t="s">
        <v>1</v>
      </c>
      <c r="F236" s="243" t="s">
        <v>174</v>
      </c>
      <c r="G236" s="240"/>
      <c r="H236" s="244">
        <v>8.3699999999999992</v>
      </c>
      <c r="I236" s="245"/>
      <c r="J236" s="240"/>
      <c r="K236" s="240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148</v>
      </c>
      <c r="AU236" s="250" t="s">
        <v>86</v>
      </c>
      <c r="AV236" s="12" t="s">
        <v>86</v>
      </c>
      <c r="AW236" s="12" t="s">
        <v>33</v>
      </c>
      <c r="AX236" s="12" t="s">
        <v>77</v>
      </c>
      <c r="AY236" s="250" t="s">
        <v>138</v>
      </c>
    </row>
    <row r="237" s="12" customFormat="1">
      <c r="B237" s="239"/>
      <c r="C237" s="240"/>
      <c r="D237" s="241" t="s">
        <v>148</v>
      </c>
      <c r="E237" s="242" t="s">
        <v>1</v>
      </c>
      <c r="F237" s="243" t="s">
        <v>175</v>
      </c>
      <c r="G237" s="240"/>
      <c r="H237" s="244">
        <v>1.488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148</v>
      </c>
      <c r="AU237" s="250" t="s">
        <v>86</v>
      </c>
      <c r="AV237" s="12" t="s">
        <v>86</v>
      </c>
      <c r="AW237" s="12" t="s">
        <v>33</v>
      </c>
      <c r="AX237" s="12" t="s">
        <v>77</v>
      </c>
      <c r="AY237" s="250" t="s">
        <v>138</v>
      </c>
    </row>
    <row r="238" s="12" customFormat="1">
      <c r="B238" s="239"/>
      <c r="C238" s="240"/>
      <c r="D238" s="241" t="s">
        <v>148</v>
      </c>
      <c r="E238" s="242" t="s">
        <v>1</v>
      </c>
      <c r="F238" s="243" t="s">
        <v>176</v>
      </c>
      <c r="G238" s="240"/>
      <c r="H238" s="244">
        <v>3.2999999999999998</v>
      </c>
      <c r="I238" s="245"/>
      <c r="J238" s="240"/>
      <c r="K238" s="240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148</v>
      </c>
      <c r="AU238" s="250" t="s">
        <v>86</v>
      </c>
      <c r="AV238" s="12" t="s">
        <v>86</v>
      </c>
      <c r="AW238" s="12" t="s">
        <v>33</v>
      </c>
      <c r="AX238" s="12" t="s">
        <v>77</v>
      </c>
      <c r="AY238" s="250" t="s">
        <v>138</v>
      </c>
    </row>
    <row r="239" s="12" customFormat="1">
      <c r="B239" s="239"/>
      <c r="C239" s="240"/>
      <c r="D239" s="241" t="s">
        <v>148</v>
      </c>
      <c r="E239" s="242" t="s">
        <v>1</v>
      </c>
      <c r="F239" s="243" t="s">
        <v>177</v>
      </c>
      <c r="G239" s="240"/>
      <c r="H239" s="244">
        <v>3.105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148</v>
      </c>
      <c r="AU239" s="250" t="s">
        <v>86</v>
      </c>
      <c r="AV239" s="12" t="s">
        <v>86</v>
      </c>
      <c r="AW239" s="12" t="s">
        <v>33</v>
      </c>
      <c r="AX239" s="12" t="s">
        <v>77</v>
      </c>
      <c r="AY239" s="250" t="s">
        <v>138</v>
      </c>
    </row>
    <row r="240" s="13" customFormat="1">
      <c r="B240" s="251"/>
      <c r="C240" s="252"/>
      <c r="D240" s="241" t="s">
        <v>148</v>
      </c>
      <c r="E240" s="253" t="s">
        <v>1</v>
      </c>
      <c r="F240" s="254" t="s">
        <v>155</v>
      </c>
      <c r="G240" s="252"/>
      <c r="H240" s="255">
        <v>61.021999999999998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AT240" s="261" t="s">
        <v>148</v>
      </c>
      <c r="AU240" s="261" t="s">
        <v>86</v>
      </c>
      <c r="AV240" s="13" t="s">
        <v>146</v>
      </c>
      <c r="AW240" s="13" t="s">
        <v>33</v>
      </c>
      <c r="AX240" s="13" t="s">
        <v>82</v>
      </c>
      <c r="AY240" s="261" t="s">
        <v>138</v>
      </c>
    </row>
    <row r="241" s="1" customFormat="1" ht="16.5" customHeight="1">
      <c r="B241" s="38"/>
      <c r="C241" s="226" t="s">
        <v>8</v>
      </c>
      <c r="D241" s="226" t="s">
        <v>141</v>
      </c>
      <c r="E241" s="227" t="s">
        <v>237</v>
      </c>
      <c r="F241" s="228" t="s">
        <v>238</v>
      </c>
      <c r="G241" s="229" t="s">
        <v>144</v>
      </c>
      <c r="H241" s="230">
        <v>61.021999999999998</v>
      </c>
      <c r="I241" s="231"/>
      <c r="J241" s="232">
        <f>ROUND(I241*H241,2)</f>
        <v>0</v>
      </c>
      <c r="K241" s="228" t="s">
        <v>158</v>
      </c>
      <c r="L241" s="43"/>
      <c r="M241" s="233" t="s">
        <v>1</v>
      </c>
      <c r="N241" s="234" t="s">
        <v>43</v>
      </c>
      <c r="O241" s="86"/>
      <c r="P241" s="235">
        <f>O241*H241</f>
        <v>0</v>
      </c>
      <c r="Q241" s="235">
        <v>0.00012999999999999999</v>
      </c>
      <c r="R241" s="235">
        <f>Q241*H241</f>
        <v>0.0079328599999999999</v>
      </c>
      <c r="S241" s="235">
        <v>0</v>
      </c>
      <c r="T241" s="236">
        <f>S241*H241</f>
        <v>0</v>
      </c>
      <c r="AR241" s="237" t="s">
        <v>146</v>
      </c>
      <c r="AT241" s="237" t="s">
        <v>141</v>
      </c>
      <c r="AU241" s="237" t="s">
        <v>86</v>
      </c>
      <c r="AY241" s="17" t="s">
        <v>138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86</v>
      </c>
      <c r="BK241" s="238">
        <f>ROUND(I241*H241,2)</f>
        <v>0</v>
      </c>
      <c r="BL241" s="17" t="s">
        <v>146</v>
      </c>
      <c r="BM241" s="237" t="s">
        <v>239</v>
      </c>
    </row>
    <row r="242" s="12" customFormat="1">
      <c r="B242" s="239"/>
      <c r="C242" s="240"/>
      <c r="D242" s="241" t="s">
        <v>148</v>
      </c>
      <c r="E242" s="242" t="s">
        <v>1</v>
      </c>
      <c r="F242" s="243" t="s">
        <v>171</v>
      </c>
      <c r="G242" s="240"/>
      <c r="H242" s="244">
        <v>13.800000000000001</v>
      </c>
      <c r="I242" s="245"/>
      <c r="J242" s="240"/>
      <c r="K242" s="240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148</v>
      </c>
      <c r="AU242" s="250" t="s">
        <v>86</v>
      </c>
      <c r="AV242" s="12" t="s">
        <v>86</v>
      </c>
      <c r="AW242" s="12" t="s">
        <v>33</v>
      </c>
      <c r="AX242" s="12" t="s">
        <v>77</v>
      </c>
      <c r="AY242" s="250" t="s">
        <v>138</v>
      </c>
    </row>
    <row r="243" s="12" customFormat="1">
      <c r="B243" s="239"/>
      <c r="C243" s="240"/>
      <c r="D243" s="241" t="s">
        <v>148</v>
      </c>
      <c r="E243" s="242" t="s">
        <v>1</v>
      </c>
      <c r="F243" s="243" t="s">
        <v>172</v>
      </c>
      <c r="G243" s="240"/>
      <c r="H243" s="244">
        <v>16.184999999999999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148</v>
      </c>
      <c r="AU243" s="250" t="s">
        <v>86</v>
      </c>
      <c r="AV243" s="12" t="s">
        <v>86</v>
      </c>
      <c r="AW243" s="12" t="s">
        <v>33</v>
      </c>
      <c r="AX243" s="12" t="s">
        <v>77</v>
      </c>
      <c r="AY243" s="250" t="s">
        <v>138</v>
      </c>
    </row>
    <row r="244" s="12" customFormat="1">
      <c r="B244" s="239"/>
      <c r="C244" s="240"/>
      <c r="D244" s="241" t="s">
        <v>148</v>
      </c>
      <c r="E244" s="242" t="s">
        <v>1</v>
      </c>
      <c r="F244" s="243" t="s">
        <v>173</v>
      </c>
      <c r="G244" s="240"/>
      <c r="H244" s="244">
        <v>14.773999999999999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148</v>
      </c>
      <c r="AU244" s="250" t="s">
        <v>86</v>
      </c>
      <c r="AV244" s="12" t="s">
        <v>86</v>
      </c>
      <c r="AW244" s="12" t="s">
        <v>33</v>
      </c>
      <c r="AX244" s="12" t="s">
        <v>77</v>
      </c>
      <c r="AY244" s="250" t="s">
        <v>138</v>
      </c>
    </row>
    <row r="245" s="12" customFormat="1">
      <c r="B245" s="239"/>
      <c r="C245" s="240"/>
      <c r="D245" s="241" t="s">
        <v>148</v>
      </c>
      <c r="E245" s="242" t="s">
        <v>1</v>
      </c>
      <c r="F245" s="243" t="s">
        <v>174</v>
      </c>
      <c r="G245" s="240"/>
      <c r="H245" s="244">
        <v>8.3699999999999992</v>
      </c>
      <c r="I245" s="245"/>
      <c r="J245" s="240"/>
      <c r="K245" s="240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148</v>
      </c>
      <c r="AU245" s="250" t="s">
        <v>86</v>
      </c>
      <c r="AV245" s="12" t="s">
        <v>86</v>
      </c>
      <c r="AW245" s="12" t="s">
        <v>33</v>
      </c>
      <c r="AX245" s="12" t="s">
        <v>77</v>
      </c>
      <c r="AY245" s="250" t="s">
        <v>138</v>
      </c>
    </row>
    <row r="246" s="12" customFormat="1">
      <c r="B246" s="239"/>
      <c r="C246" s="240"/>
      <c r="D246" s="241" t="s">
        <v>148</v>
      </c>
      <c r="E246" s="242" t="s">
        <v>1</v>
      </c>
      <c r="F246" s="243" t="s">
        <v>175</v>
      </c>
      <c r="G246" s="240"/>
      <c r="H246" s="244">
        <v>1.488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148</v>
      </c>
      <c r="AU246" s="250" t="s">
        <v>86</v>
      </c>
      <c r="AV246" s="12" t="s">
        <v>86</v>
      </c>
      <c r="AW246" s="12" t="s">
        <v>33</v>
      </c>
      <c r="AX246" s="12" t="s">
        <v>77</v>
      </c>
      <c r="AY246" s="250" t="s">
        <v>138</v>
      </c>
    </row>
    <row r="247" s="12" customFormat="1">
      <c r="B247" s="239"/>
      <c r="C247" s="240"/>
      <c r="D247" s="241" t="s">
        <v>148</v>
      </c>
      <c r="E247" s="242" t="s">
        <v>1</v>
      </c>
      <c r="F247" s="243" t="s">
        <v>176</v>
      </c>
      <c r="G247" s="240"/>
      <c r="H247" s="244">
        <v>3.2999999999999998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148</v>
      </c>
      <c r="AU247" s="250" t="s">
        <v>86</v>
      </c>
      <c r="AV247" s="12" t="s">
        <v>86</v>
      </c>
      <c r="AW247" s="12" t="s">
        <v>33</v>
      </c>
      <c r="AX247" s="12" t="s">
        <v>77</v>
      </c>
      <c r="AY247" s="250" t="s">
        <v>138</v>
      </c>
    </row>
    <row r="248" s="12" customFormat="1">
      <c r="B248" s="239"/>
      <c r="C248" s="240"/>
      <c r="D248" s="241" t="s">
        <v>148</v>
      </c>
      <c r="E248" s="242" t="s">
        <v>1</v>
      </c>
      <c r="F248" s="243" t="s">
        <v>177</v>
      </c>
      <c r="G248" s="240"/>
      <c r="H248" s="244">
        <v>3.105</v>
      </c>
      <c r="I248" s="245"/>
      <c r="J248" s="240"/>
      <c r="K248" s="240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148</v>
      </c>
      <c r="AU248" s="250" t="s">
        <v>86</v>
      </c>
      <c r="AV248" s="12" t="s">
        <v>86</v>
      </c>
      <c r="AW248" s="12" t="s">
        <v>33</v>
      </c>
      <c r="AX248" s="12" t="s">
        <v>77</v>
      </c>
      <c r="AY248" s="250" t="s">
        <v>138</v>
      </c>
    </row>
    <row r="249" s="13" customFormat="1">
      <c r="B249" s="251"/>
      <c r="C249" s="252"/>
      <c r="D249" s="241" t="s">
        <v>148</v>
      </c>
      <c r="E249" s="253" t="s">
        <v>1</v>
      </c>
      <c r="F249" s="254" t="s">
        <v>155</v>
      </c>
      <c r="G249" s="252"/>
      <c r="H249" s="255">
        <v>61.021999999999998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AT249" s="261" t="s">
        <v>148</v>
      </c>
      <c r="AU249" s="261" t="s">
        <v>86</v>
      </c>
      <c r="AV249" s="13" t="s">
        <v>146</v>
      </c>
      <c r="AW249" s="13" t="s">
        <v>33</v>
      </c>
      <c r="AX249" s="13" t="s">
        <v>82</v>
      </c>
      <c r="AY249" s="261" t="s">
        <v>138</v>
      </c>
    </row>
    <row r="250" s="1" customFormat="1" ht="24" customHeight="1">
      <c r="B250" s="38"/>
      <c r="C250" s="226" t="s">
        <v>240</v>
      </c>
      <c r="D250" s="226" t="s">
        <v>141</v>
      </c>
      <c r="E250" s="227" t="s">
        <v>241</v>
      </c>
      <c r="F250" s="228" t="s">
        <v>242</v>
      </c>
      <c r="G250" s="229" t="s">
        <v>243</v>
      </c>
      <c r="H250" s="230">
        <v>82.420000000000002</v>
      </c>
      <c r="I250" s="231"/>
      <c r="J250" s="232">
        <f>ROUND(I250*H250,2)</f>
        <v>0</v>
      </c>
      <c r="K250" s="228" t="s">
        <v>158</v>
      </c>
      <c r="L250" s="43"/>
      <c r="M250" s="233" t="s">
        <v>1</v>
      </c>
      <c r="N250" s="234" t="s">
        <v>43</v>
      </c>
      <c r="O250" s="86"/>
      <c r="P250" s="235">
        <f>O250*H250</f>
        <v>0</v>
      </c>
      <c r="Q250" s="235">
        <v>2.0000000000000002E-05</v>
      </c>
      <c r="R250" s="235">
        <f>Q250*H250</f>
        <v>0.0016484000000000002</v>
      </c>
      <c r="S250" s="235">
        <v>0</v>
      </c>
      <c r="T250" s="236">
        <f>S250*H250</f>
        <v>0</v>
      </c>
      <c r="AR250" s="237" t="s">
        <v>146</v>
      </c>
      <c r="AT250" s="237" t="s">
        <v>141</v>
      </c>
      <c r="AU250" s="237" t="s">
        <v>86</v>
      </c>
      <c r="AY250" s="17" t="s">
        <v>138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86</v>
      </c>
      <c r="BK250" s="238">
        <f>ROUND(I250*H250,2)</f>
        <v>0</v>
      </c>
      <c r="BL250" s="17" t="s">
        <v>146</v>
      </c>
      <c r="BM250" s="237" t="s">
        <v>244</v>
      </c>
    </row>
    <row r="251" s="12" customFormat="1">
      <c r="B251" s="239"/>
      <c r="C251" s="240"/>
      <c r="D251" s="241" t="s">
        <v>148</v>
      </c>
      <c r="E251" s="242" t="s">
        <v>1</v>
      </c>
      <c r="F251" s="243" t="s">
        <v>245</v>
      </c>
      <c r="G251" s="240"/>
      <c r="H251" s="244">
        <v>15.4</v>
      </c>
      <c r="I251" s="245"/>
      <c r="J251" s="240"/>
      <c r="K251" s="240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148</v>
      </c>
      <c r="AU251" s="250" t="s">
        <v>86</v>
      </c>
      <c r="AV251" s="12" t="s">
        <v>86</v>
      </c>
      <c r="AW251" s="12" t="s">
        <v>33</v>
      </c>
      <c r="AX251" s="12" t="s">
        <v>77</v>
      </c>
      <c r="AY251" s="250" t="s">
        <v>138</v>
      </c>
    </row>
    <row r="252" s="12" customFormat="1">
      <c r="B252" s="239"/>
      <c r="C252" s="240"/>
      <c r="D252" s="241" t="s">
        <v>148</v>
      </c>
      <c r="E252" s="242" t="s">
        <v>1</v>
      </c>
      <c r="F252" s="243" t="s">
        <v>246</v>
      </c>
      <c r="G252" s="240"/>
      <c r="H252" s="244">
        <v>16.100000000000001</v>
      </c>
      <c r="I252" s="245"/>
      <c r="J252" s="240"/>
      <c r="K252" s="240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148</v>
      </c>
      <c r="AU252" s="250" t="s">
        <v>86</v>
      </c>
      <c r="AV252" s="12" t="s">
        <v>86</v>
      </c>
      <c r="AW252" s="12" t="s">
        <v>33</v>
      </c>
      <c r="AX252" s="12" t="s">
        <v>77</v>
      </c>
      <c r="AY252" s="250" t="s">
        <v>138</v>
      </c>
    </row>
    <row r="253" s="12" customFormat="1">
      <c r="B253" s="239"/>
      <c r="C253" s="240"/>
      <c r="D253" s="241" t="s">
        <v>148</v>
      </c>
      <c r="E253" s="242" t="s">
        <v>1</v>
      </c>
      <c r="F253" s="243" t="s">
        <v>247</v>
      </c>
      <c r="G253" s="240"/>
      <c r="H253" s="244">
        <v>15.42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148</v>
      </c>
      <c r="AU253" s="250" t="s">
        <v>86</v>
      </c>
      <c r="AV253" s="12" t="s">
        <v>86</v>
      </c>
      <c r="AW253" s="12" t="s">
        <v>33</v>
      </c>
      <c r="AX253" s="12" t="s">
        <v>77</v>
      </c>
      <c r="AY253" s="250" t="s">
        <v>138</v>
      </c>
    </row>
    <row r="254" s="12" customFormat="1">
      <c r="B254" s="239"/>
      <c r="C254" s="240"/>
      <c r="D254" s="241" t="s">
        <v>148</v>
      </c>
      <c r="E254" s="242" t="s">
        <v>1</v>
      </c>
      <c r="F254" s="243" t="s">
        <v>248</v>
      </c>
      <c r="G254" s="240"/>
      <c r="H254" s="244">
        <v>15.4</v>
      </c>
      <c r="I254" s="245"/>
      <c r="J254" s="240"/>
      <c r="K254" s="240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148</v>
      </c>
      <c r="AU254" s="250" t="s">
        <v>86</v>
      </c>
      <c r="AV254" s="12" t="s">
        <v>86</v>
      </c>
      <c r="AW254" s="12" t="s">
        <v>33</v>
      </c>
      <c r="AX254" s="12" t="s">
        <v>77</v>
      </c>
      <c r="AY254" s="250" t="s">
        <v>138</v>
      </c>
    </row>
    <row r="255" s="12" customFormat="1">
      <c r="B255" s="239"/>
      <c r="C255" s="240"/>
      <c r="D255" s="241" t="s">
        <v>148</v>
      </c>
      <c r="E255" s="242" t="s">
        <v>1</v>
      </c>
      <c r="F255" s="243" t="s">
        <v>249</v>
      </c>
      <c r="G255" s="240"/>
      <c r="H255" s="244">
        <v>5.2000000000000002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AT255" s="250" t="s">
        <v>148</v>
      </c>
      <c r="AU255" s="250" t="s">
        <v>86</v>
      </c>
      <c r="AV255" s="12" t="s">
        <v>86</v>
      </c>
      <c r="AW255" s="12" t="s">
        <v>33</v>
      </c>
      <c r="AX255" s="12" t="s">
        <v>77</v>
      </c>
      <c r="AY255" s="250" t="s">
        <v>138</v>
      </c>
    </row>
    <row r="256" s="12" customFormat="1">
      <c r="B256" s="239"/>
      <c r="C256" s="240"/>
      <c r="D256" s="241" t="s">
        <v>148</v>
      </c>
      <c r="E256" s="242" t="s">
        <v>1</v>
      </c>
      <c r="F256" s="243" t="s">
        <v>250</v>
      </c>
      <c r="G256" s="240"/>
      <c r="H256" s="244">
        <v>7.2000000000000002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148</v>
      </c>
      <c r="AU256" s="250" t="s">
        <v>86</v>
      </c>
      <c r="AV256" s="12" t="s">
        <v>86</v>
      </c>
      <c r="AW256" s="12" t="s">
        <v>33</v>
      </c>
      <c r="AX256" s="12" t="s">
        <v>77</v>
      </c>
      <c r="AY256" s="250" t="s">
        <v>138</v>
      </c>
    </row>
    <row r="257" s="12" customFormat="1">
      <c r="B257" s="239"/>
      <c r="C257" s="240"/>
      <c r="D257" s="241" t="s">
        <v>148</v>
      </c>
      <c r="E257" s="242" t="s">
        <v>1</v>
      </c>
      <c r="F257" s="243" t="s">
        <v>251</v>
      </c>
      <c r="G257" s="240"/>
      <c r="H257" s="244">
        <v>7.7000000000000002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AT257" s="250" t="s">
        <v>148</v>
      </c>
      <c r="AU257" s="250" t="s">
        <v>86</v>
      </c>
      <c r="AV257" s="12" t="s">
        <v>86</v>
      </c>
      <c r="AW257" s="12" t="s">
        <v>33</v>
      </c>
      <c r="AX257" s="12" t="s">
        <v>77</v>
      </c>
      <c r="AY257" s="250" t="s">
        <v>138</v>
      </c>
    </row>
    <row r="258" s="13" customFormat="1">
      <c r="B258" s="251"/>
      <c r="C258" s="252"/>
      <c r="D258" s="241" t="s">
        <v>148</v>
      </c>
      <c r="E258" s="253" t="s">
        <v>1</v>
      </c>
      <c r="F258" s="254" t="s">
        <v>155</v>
      </c>
      <c r="G258" s="252"/>
      <c r="H258" s="255">
        <v>82.420000000000002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AT258" s="261" t="s">
        <v>148</v>
      </c>
      <c r="AU258" s="261" t="s">
        <v>86</v>
      </c>
      <c r="AV258" s="13" t="s">
        <v>146</v>
      </c>
      <c r="AW258" s="13" t="s">
        <v>33</v>
      </c>
      <c r="AX258" s="13" t="s">
        <v>82</v>
      </c>
      <c r="AY258" s="261" t="s">
        <v>138</v>
      </c>
    </row>
    <row r="259" s="11" customFormat="1" ht="22.8" customHeight="1">
      <c r="B259" s="211"/>
      <c r="C259" s="212"/>
      <c r="D259" s="213" t="s">
        <v>76</v>
      </c>
      <c r="E259" s="224" t="s">
        <v>196</v>
      </c>
      <c r="F259" s="224" t="s">
        <v>252</v>
      </c>
      <c r="G259" s="212"/>
      <c r="H259" s="212"/>
      <c r="I259" s="215"/>
      <c r="J259" s="225">
        <f>BK259</f>
        <v>0</v>
      </c>
      <c r="K259" s="212"/>
      <c r="L259" s="216"/>
      <c r="M259" s="217"/>
      <c r="N259" s="218"/>
      <c r="O259" s="218"/>
      <c r="P259" s="219">
        <f>SUM(P260:P303)</f>
        <v>0</v>
      </c>
      <c r="Q259" s="218"/>
      <c r="R259" s="219">
        <f>SUM(R260:R303)</f>
        <v>0.0024408800000000003</v>
      </c>
      <c r="S259" s="218"/>
      <c r="T259" s="220">
        <f>SUM(T260:T303)</f>
        <v>6.6889500000000002</v>
      </c>
      <c r="AR259" s="221" t="s">
        <v>82</v>
      </c>
      <c r="AT259" s="222" t="s">
        <v>76</v>
      </c>
      <c r="AU259" s="222" t="s">
        <v>82</v>
      </c>
      <c r="AY259" s="221" t="s">
        <v>138</v>
      </c>
      <c r="BK259" s="223">
        <f>SUM(BK260:BK303)</f>
        <v>0</v>
      </c>
    </row>
    <row r="260" s="1" customFormat="1" ht="24" customHeight="1">
      <c r="B260" s="38"/>
      <c r="C260" s="226" t="s">
        <v>253</v>
      </c>
      <c r="D260" s="226" t="s">
        <v>141</v>
      </c>
      <c r="E260" s="227" t="s">
        <v>254</v>
      </c>
      <c r="F260" s="228" t="s">
        <v>255</v>
      </c>
      <c r="G260" s="229" t="s">
        <v>144</v>
      </c>
      <c r="H260" s="230">
        <v>61.021999999999998</v>
      </c>
      <c r="I260" s="231"/>
      <c r="J260" s="232">
        <f>ROUND(I260*H260,2)</f>
        <v>0</v>
      </c>
      <c r="K260" s="228" t="s">
        <v>158</v>
      </c>
      <c r="L260" s="43"/>
      <c r="M260" s="233" t="s">
        <v>1</v>
      </c>
      <c r="N260" s="234" t="s">
        <v>43</v>
      </c>
      <c r="O260" s="86"/>
      <c r="P260" s="235">
        <f>O260*H260</f>
        <v>0</v>
      </c>
      <c r="Q260" s="235">
        <v>4.0000000000000003E-05</v>
      </c>
      <c r="R260" s="235">
        <f>Q260*H260</f>
        <v>0.0024408800000000003</v>
      </c>
      <c r="S260" s="235">
        <v>0</v>
      </c>
      <c r="T260" s="236">
        <f>S260*H260</f>
        <v>0</v>
      </c>
      <c r="AR260" s="237" t="s">
        <v>146</v>
      </c>
      <c r="AT260" s="237" t="s">
        <v>141</v>
      </c>
      <c r="AU260" s="237" t="s">
        <v>86</v>
      </c>
      <c r="AY260" s="17" t="s">
        <v>138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86</v>
      </c>
      <c r="BK260" s="238">
        <f>ROUND(I260*H260,2)</f>
        <v>0</v>
      </c>
      <c r="BL260" s="17" t="s">
        <v>146</v>
      </c>
      <c r="BM260" s="237" t="s">
        <v>256</v>
      </c>
    </row>
    <row r="261" s="12" customFormat="1">
      <c r="B261" s="239"/>
      <c r="C261" s="240"/>
      <c r="D261" s="241" t="s">
        <v>148</v>
      </c>
      <c r="E261" s="242" t="s">
        <v>1</v>
      </c>
      <c r="F261" s="243" t="s">
        <v>171</v>
      </c>
      <c r="G261" s="240"/>
      <c r="H261" s="244">
        <v>13.800000000000001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148</v>
      </c>
      <c r="AU261" s="250" t="s">
        <v>86</v>
      </c>
      <c r="AV261" s="12" t="s">
        <v>86</v>
      </c>
      <c r="AW261" s="12" t="s">
        <v>33</v>
      </c>
      <c r="AX261" s="12" t="s">
        <v>77</v>
      </c>
      <c r="AY261" s="250" t="s">
        <v>138</v>
      </c>
    </row>
    <row r="262" s="12" customFormat="1">
      <c r="B262" s="239"/>
      <c r="C262" s="240"/>
      <c r="D262" s="241" t="s">
        <v>148</v>
      </c>
      <c r="E262" s="242" t="s">
        <v>1</v>
      </c>
      <c r="F262" s="243" t="s">
        <v>172</v>
      </c>
      <c r="G262" s="240"/>
      <c r="H262" s="244">
        <v>16.184999999999999</v>
      </c>
      <c r="I262" s="245"/>
      <c r="J262" s="240"/>
      <c r="K262" s="240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148</v>
      </c>
      <c r="AU262" s="250" t="s">
        <v>86</v>
      </c>
      <c r="AV262" s="12" t="s">
        <v>86</v>
      </c>
      <c r="AW262" s="12" t="s">
        <v>33</v>
      </c>
      <c r="AX262" s="12" t="s">
        <v>77</v>
      </c>
      <c r="AY262" s="250" t="s">
        <v>138</v>
      </c>
    </row>
    <row r="263" s="12" customFormat="1">
      <c r="B263" s="239"/>
      <c r="C263" s="240"/>
      <c r="D263" s="241" t="s">
        <v>148</v>
      </c>
      <c r="E263" s="242" t="s">
        <v>1</v>
      </c>
      <c r="F263" s="243" t="s">
        <v>173</v>
      </c>
      <c r="G263" s="240"/>
      <c r="H263" s="244">
        <v>14.773999999999999</v>
      </c>
      <c r="I263" s="245"/>
      <c r="J263" s="240"/>
      <c r="K263" s="240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148</v>
      </c>
      <c r="AU263" s="250" t="s">
        <v>86</v>
      </c>
      <c r="AV263" s="12" t="s">
        <v>86</v>
      </c>
      <c r="AW263" s="12" t="s">
        <v>33</v>
      </c>
      <c r="AX263" s="12" t="s">
        <v>77</v>
      </c>
      <c r="AY263" s="250" t="s">
        <v>138</v>
      </c>
    </row>
    <row r="264" s="12" customFormat="1">
      <c r="B264" s="239"/>
      <c r="C264" s="240"/>
      <c r="D264" s="241" t="s">
        <v>148</v>
      </c>
      <c r="E264" s="242" t="s">
        <v>1</v>
      </c>
      <c r="F264" s="243" t="s">
        <v>174</v>
      </c>
      <c r="G264" s="240"/>
      <c r="H264" s="244">
        <v>8.3699999999999992</v>
      </c>
      <c r="I264" s="245"/>
      <c r="J264" s="240"/>
      <c r="K264" s="240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148</v>
      </c>
      <c r="AU264" s="250" t="s">
        <v>86</v>
      </c>
      <c r="AV264" s="12" t="s">
        <v>86</v>
      </c>
      <c r="AW264" s="12" t="s">
        <v>33</v>
      </c>
      <c r="AX264" s="12" t="s">
        <v>77</v>
      </c>
      <c r="AY264" s="250" t="s">
        <v>138</v>
      </c>
    </row>
    <row r="265" s="12" customFormat="1">
      <c r="B265" s="239"/>
      <c r="C265" s="240"/>
      <c r="D265" s="241" t="s">
        <v>148</v>
      </c>
      <c r="E265" s="242" t="s">
        <v>1</v>
      </c>
      <c r="F265" s="243" t="s">
        <v>175</v>
      </c>
      <c r="G265" s="240"/>
      <c r="H265" s="244">
        <v>1.488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AT265" s="250" t="s">
        <v>148</v>
      </c>
      <c r="AU265" s="250" t="s">
        <v>86</v>
      </c>
      <c r="AV265" s="12" t="s">
        <v>86</v>
      </c>
      <c r="AW265" s="12" t="s">
        <v>33</v>
      </c>
      <c r="AX265" s="12" t="s">
        <v>77</v>
      </c>
      <c r="AY265" s="250" t="s">
        <v>138</v>
      </c>
    </row>
    <row r="266" s="12" customFormat="1">
      <c r="B266" s="239"/>
      <c r="C266" s="240"/>
      <c r="D266" s="241" t="s">
        <v>148</v>
      </c>
      <c r="E266" s="242" t="s">
        <v>1</v>
      </c>
      <c r="F266" s="243" t="s">
        <v>176</v>
      </c>
      <c r="G266" s="240"/>
      <c r="H266" s="244">
        <v>3.2999999999999998</v>
      </c>
      <c r="I266" s="245"/>
      <c r="J266" s="240"/>
      <c r="K266" s="240"/>
      <c r="L266" s="246"/>
      <c r="M266" s="247"/>
      <c r="N266" s="248"/>
      <c r="O266" s="248"/>
      <c r="P266" s="248"/>
      <c r="Q266" s="248"/>
      <c r="R266" s="248"/>
      <c r="S266" s="248"/>
      <c r="T266" s="249"/>
      <c r="AT266" s="250" t="s">
        <v>148</v>
      </c>
      <c r="AU266" s="250" t="s">
        <v>86</v>
      </c>
      <c r="AV266" s="12" t="s">
        <v>86</v>
      </c>
      <c r="AW266" s="12" t="s">
        <v>33</v>
      </c>
      <c r="AX266" s="12" t="s">
        <v>77</v>
      </c>
      <c r="AY266" s="250" t="s">
        <v>138</v>
      </c>
    </row>
    <row r="267" s="12" customFormat="1">
      <c r="B267" s="239"/>
      <c r="C267" s="240"/>
      <c r="D267" s="241" t="s">
        <v>148</v>
      </c>
      <c r="E267" s="242" t="s">
        <v>1</v>
      </c>
      <c r="F267" s="243" t="s">
        <v>177</v>
      </c>
      <c r="G267" s="240"/>
      <c r="H267" s="244">
        <v>3.105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148</v>
      </c>
      <c r="AU267" s="250" t="s">
        <v>86</v>
      </c>
      <c r="AV267" s="12" t="s">
        <v>86</v>
      </c>
      <c r="AW267" s="12" t="s">
        <v>33</v>
      </c>
      <c r="AX267" s="12" t="s">
        <v>77</v>
      </c>
      <c r="AY267" s="250" t="s">
        <v>138</v>
      </c>
    </row>
    <row r="268" s="13" customFormat="1">
      <c r="B268" s="251"/>
      <c r="C268" s="252"/>
      <c r="D268" s="241" t="s">
        <v>148</v>
      </c>
      <c r="E268" s="253" t="s">
        <v>1</v>
      </c>
      <c r="F268" s="254" t="s">
        <v>155</v>
      </c>
      <c r="G268" s="252"/>
      <c r="H268" s="255">
        <v>61.021999999999998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AT268" s="261" t="s">
        <v>148</v>
      </c>
      <c r="AU268" s="261" t="s">
        <v>86</v>
      </c>
      <c r="AV268" s="13" t="s">
        <v>146</v>
      </c>
      <c r="AW268" s="13" t="s">
        <v>33</v>
      </c>
      <c r="AX268" s="13" t="s">
        <v>82</v>
      </c>
      <c r="AY268" s="261" t="s">
        <v>138</v>
      </c>
    </row>
    <row r="269" s="1" customFormat="1" ht="36" customHeight="1">
      <c r="B269" s="38"/>
      <c r="C269" s="226" t="s">
        <v>257</v>
      </c>
      <c r="D269" s="226" t="s">
        <v>141</v>
      </c>
      <c r="E269" s="227" t="s">
        <v>258</v>
      </c>
      <c r="F269" s="228" t="s">
        <v>259</v>
      </c>
      <c r="G269" s="229" t="s">
        <v>260</v>
      </c>
      <c r="H269" s="230">
        <v>1.5029999999999999</v>
      </c>
      <c r="I269" s="231"/>
      <c r="J269" s="232">
        <f>ROUND(I269*H269,2)</f>
        <v>0</v>
      </c>
      <c r="K269" s="228" t="s">
        <v>145</v>
      </c>
      <c r="L269" s="43"/>
      <c r="M269" s="233" t="s">
        <v>1</v>
      </c>
      <c r="N269" s="234" t="s">
        <v>43</v>
      </c>
      <c r="O269" s="86"/>
      <c r="P269" s="235">
        <f>O269*H269</f>
        <v>0</v>
      </c>
      <c r="Q269" s="235">
        <v>0</v>
      </c>
      <c r="R269" s="235">
        <f>Q269*H269</f>
        <v>0</v>
      </c>
      <c r="S269" s="235">
        <v>2.2000000000000002</v>
      </c>
      <c r="T269" s="236">
        <f>S269*H269</f>
        <v>3.3066</v>
      </c>
      <c r="AR269" s="237" t="s">
        <v>146</v>
      </c>
      <c r="AT269" s="237" t="s">
        <v>141</v>
      </c>
      <c r="AU269" s="237" t="s">
        <v>86</v>
      </c>
      <c r="AY269" s="17" t="s">
        <v>138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86</v>
      </c>
      <c r="BK269" s="238">
        <f>ROUND(I269*H269,2)</f>
        <v>0</v>
      </c>
      <c r="BL269" s="17" t="s">
        <v>146</v>
      </c>
      <c r="BM269" s="237" t="s">
        <v>261</v>
      </c>
    </row>
    <row r="270" s="12" customFormat="1">
      <c r="B270" s="239"/>
      <c r="C270" s="240"/>
      <c r="D270" s="241" t="s">
        <v>148</v>
      </c>
      <c r="E270" s="242" t="s">
        <v>1</v>
      </c>
      <c r="F270" s="243" t="s">
        <v>262</v>
      </c>
      <c r="G270" s="240"/>
      <c r="H270" s="244">
        <v>0.68999999999999995</v>
      </c>
      <c r="I270" s="245"/>
      <c r="J270" s="240"/>
      <c r="K270" s="240"/>
      <c r="L270" s="246"/>
      <c r="M270" s="247"/>
      <c r="N270" s="248"/>
      <c r="O270" s="248"/>
      <c r="P270" s="248"/>
      <c r="Q270" s="248"/>
      <c r="R270" s="248"/>
      <c r="S270" s="248"/>
      <c r="T270" s="249"/>
      <c r="AT270" s="250" t="s">
        <v>148</v>
      </c>
      <c r="AU270" s="250" t="s">
        <v>86</v>
      </c>
      <c r="AV270" s="12" t="s">
        <v>86</v>
      </c>
      <c r="AW270" s="12" t="s">
        <v>33</v>
      </c>
      <c r="AX270" s="12" t="s">
        <v>77</v>
      </c>
      <c r="AY270" s="250" t="s">
        <v>138</v>
      </c>
    </row>
    <row r="271" s="12" customFormat="1">
      <c r="B271" s="239"/>
      <c r="C271" s="240"/>
      <c r="D271" s="241" t="s">
        <v>148</v>
      </c>
      <c r="E271" s="242" t="s">
        <v>1</v>
      </c>
      <c r="F271" s="243" t="s">
        <v>263</v>
      </c>
      <c r="G271" s="240"/>
      <c r="H271" s="244">
        <v>0.41899999999999998</v>
      </c>
      <c r="I271" s="245"/>
      <c r="J271" s="240"/>
      <c r="K271" s="240"/>
      <c r="L271" s="246"/>
      <c r="M271" s="247"/>
      <c r="N271" s="248"/>
      <c r="O271" s="248"/>
      <c r="P271" s="248"/>
      <c r="Q271" s="248"/>
      <c r="R271" s="248"/>
      <c r="S271" s="248"/>
      <c r="T271" s="249"/>
      <c r="AT271" s="250" t="s">
        <v>148</v>
      </c>
      <c r="AU271" s="250" t="s">
        <v>86</v>
      </c>
      <c r="AV271" s="12" t="s">
        <v>86</v>
      </c>
      <c r="AW271" s="12" t="s">
        <v>33</v>
      </c>
      <c r="AX271" s="12" t="s">
        <v>77</v>
      </c>
      <c r="AY271" s="250" t="s">
        <v>138</v>
      </c>
    </row>
    <row r="272" s="12" customFormat="1">
      <c r="B272" s="239"/>
      <c r="C272" s="240"/>
      <c r="D272" s="241" t="s">
        <v>148</v>
      </c>
      <c r="E272" s="242" t="s">
        <v>1</v>
      </c>
      <c r="F272" s="243" t="s">
        <v>264</v>
      </c>
      <c r="G272" s="240"/>
      <c r="H272" s="244">
        <v>0.073999999999999996</v>
      </c>
      <c r="I272" s="245"/>
      <c r="J272" s="240"/>
      <c r="K272" s="240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148</v>
      </c>
      <c r="AU272" s="250" t="s">
        <v>86</v>
      </c>
      <c r="AV272" s="12" t="s">
        <v>86</v>
      </c>
      <c r="AW272" s="12" t="s">
        <v>33</v>
      </c>
      <c r="AX272" s="12" t="s">
        <v>77</v>
      </c>
      <c r="AY272" s="250" t="s">
        <v>138</v>
      </c>
    </row>
    <row r="273" s="12" customFormat="1">
      <c r="B273" s="239"/>
      <c r="C273" s="240"/>
      <c r="D273" s="241" t="s">
        <v>148</v>
      </c>
      <c r="E273" s="242" t="s">
        <v>1</v>
      </c>
      <c r="F273" s="243" t="s">
        <v>265</v>
      </c>
      <c r="G273" s="240"/>
      <c r="H273" s="244">
        <v>0.16500000000000001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148</v>
      </c>
      <c r="AU273" s="250" t="s">
        <v>86</v>
      </c>
      <c r="AV273" s="12" t="s">
        <v>86</v>
      </c>
      <c r="AW273" s="12" t="s">
        <v>33</v>
      </c>
      <c r="AX273" s="12" t="s">
        <v>77</v>
      </c>
      <c r="AY273" s="250" t="s">
        <v>138</v>
      </c>
    </row>
    <row r="274" s="12" customFormat="1">
      <c r="B274" s="239"/>
      <c r="C274" s="240"/>
      <c r="D274" s="241" t="s">
        <v>148</v>
      </c>
      <c r="E274" s="242" t="s">
        <v>1</v>
      </c>
      <c r="F274" s="243" t="s">
        <v>266</v>
      </c>
      <c r="G274" s="240"/>
      <c r="H274" s="244">
        <v>0.155</v>
      </c>
      <c r="I274" s="245"/>
      <c r="J274" s="240"/>
      <c r="K274" s="240"/>
      <c r="L274" s="246"/>
      <c r="M274" s="247"/>
      <c r="N274" s="248"/>
      <c r="O274" s="248"/>
      <c r="P274" s="248"/>
      <c r="Q274" s="248"/>
      <c r="R274" s="248"/>
      <c r="S274" s="248"/>
      <c r="T274" s="249"/>
      <c r="AT274" s="250" t="s">
        <v>148</v>
      </c>
      <c r="AU274" s="250" t="s">
        <v>86</v>
      </c>
      <c r="AV274" s="12" t="s">
        <v>86</v>
      </c>
      <c r="AW274" s="12" t="s">
        <v>33</v>
      </c>
      <c r="AX274" s="12" t="s">
        <v>77</v>
      </c>
      <c r="AY274" s="250" t="s">
        <v>138</v>
      </c>
    </row>
    <row r="275" s="13" customFormat="1">
      <c r="B275" s="251"/>
      <c r="C275" s="252"/>
      <c r="D275" s="241" t="s">
        <v>148</v>
      </c>
      <c r="E275" s="253" t="s">
        <v>1</v>
      </c>
      <c r="F275" s="254" t="s">
        <v>155</v>
      </c>
      <c r="G275" s="252"/>
      <c r="H275" s="255">
        <v>1.5029999999999999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AT275" s="261" t="s">
        <v>148</v>
      </c>
      <c r="AU275" s="261" t="s">
        <v>86</v>
      </c>
      <c r="AV275" s="13" t="s">
        <v>146</v>
      </c>
      <c r="AW275" s="13" t="s">
        <v>33</v>
      </c>
      <c r="AX275" s="13" t="s">
        <v>82</v>
      </c>
      <c r="AY275" s="261" t="s">
        <v>138</v>
      </c>
    </row>
    <row r="276" s="1" customFormat="1" ht="16.5" customHeight="1">
      <c r="B276" s="38"/>
      <c r="C276" s="226" t="s">
        <v>267</v>
      </c>
      <c r="D276" s="226" t="s">
        <v>141</v>
      </c>
      <c r="E276" s="227" t="s">
        <v>268</v>
      </c>
      <c r="F276" s="228" t="s">
        <v>269</v>
      </c>
      <c r="G276" s="229" t="s">
        <v>144</v>
      </c>
      <c r="H276" s="230">
        <v>7.2000000000000002</v>
      </c>
      <c r="I276" s="231"/>
      <c r="J276" s="232">
        <f>ROUND(I276*H276,2)</f>
        <v>0</v>
      </c>
      <c r="K276" s="228" t="s">
        <v>158</v>
      </c>
      <c r="L276" s="43"/>
      <c r="M276" s="233" t="s">
        <v>1</v>
      </c>
      <c r="N276" s="234" t="s">
        <v>43</v>
      </c>
      <c r="O276" s="86"/>
      <c r="P276" s="235">
        <f>O276*H276</f>
        <v>0</v>
      </c>
      <c r="Q276" s="235">
        <v>0</v>
      </c>
      <c r="R276" s="235">
        <f>Q276*H276</f>
        <v>0</v>
      </c>
      <c r="S276" s="235">
        <v>0.087999999999999995</v>
      </c>
      <c r="T276" s="236">
        <f>S276*H276</f>
        <v>0.63359999999999994</v>
      </c>
      <c r="AR276" s="237" t="s">
        <v>146</v>
      </c>
      <c r="AT276" s="237" t="s">
        <v>141</v>
      </c>
      <c r="AU276" s="237" t="s">
        <v>86</v>
      </c>
      <c r="AY276" s="17" t="s">
        <v>138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86</v>
      </c>
      <c r="BK276" s="238">
        <f>ROUND(I276*H276,2)</f>
        <v>0</v>
      </c>
      <c r="BL276" s="17" t="s">
        <v>146</v>
      </c>
      <c r="BM276" s="237" t="s">
        <v>270</v>
      </c>
    </row>
    <row r="277" s="12" customFormat="1">
      <c r="B277" s="239"/>
      <c r="C277" s="240"/>
      <c r="D277" s="241" t="s">
        <v>148</v>
      </c>
      <c r="E277" s="242" t="s">
        <v>1</v>
      </c>
      <c r="F277" s="243" t="s">
        <v>271</v>
      </c>
      <c r="G277" s="240"/>
      <c r="H277" s="244">
        <v>1.2</v>
      </c>
      <c r="I277" s="245"/>
      <c r="J277" s="240"/>
      <c r="K277" s="240"/>
      <c r="L277" s="246"/>
      <c r="M277" s="247"/>
      <c r="N277" s="248"/>
      <c r="O277" s="248"/>
      <c r="P277" s="248"/>
      <c r="Q277" s="248"/>
      <c r="R277" s="248"/>
      <c r="S277" s="248"/>
      <c r="T277" s="249"/>
      <c r="AT277" s="250" t="s">
        <v>148</v>
      </c>
      <c r="AU277" s="250" t="s">
        <v>86</v>
      </c>
      <c r="AV277" s="12" t="s">
        <v>86</v>
      </c>
      <c r="AW277" s="12" t="s">
        <v>33</v>
      </c>
      <c r="AX277" s="12" t="s">
        <v>77</v>
      </c>
      <c r="AY277" s="250" t="s">
        <v>138</v>
      </c>
    </row>
    <row r="278" s="12" customFormat="1">
      <c r="B278" s="239"/>
      <c r="C278" s="240"/>
      <c r="D278" s="241" t="s">
        <v>148</v>
      </c>
      <c r="E278" s="242" t="s">
        <v>1</v>
      </c>
      <c r="F278" s="243" t="s">
        <v>272</v>
      </c>
      <c r="G278" s="240"/>
      <c r="H278" s="244">
        <v>1.2</v>
      </c>
      <c r="I278" s="245"/>
      <c r="J278" s="240"/>
      <c r="K278" s="240"/>
      <c r="L278" s="246"/>
      <c r="M278" s="247"/>
      <c r="N278" s="248"/>
      <c r="O278" s="248"/>
      <c r="P278" s="248"/>
      <c r="Q278" s="248"/>
      <c r="R278" s="248"/>
      <c r="S278" s="248"/>
      <c r="T278" s="249"/>
      <c r="AT278" s="250" t="s">
        <v>148</v>
      </c>
      <c r="AU278" s="250" t="s">
        <v>86</v>
      </c>
      <c r="AV278" s="12" t="s">
        <v>86</v>
      </c>
      <c r="AW278" s="12" t="s">
        <v>33</v>
      </c>
      <c r="AX278" s="12" t="s">
        <v>77</v>
      </c>
      <c r="AY278" s="250" t="s">
        <v>138</v>
      </c>
    </row>
    <row r="279" s="12" customFormat="1">
      <c r="B279" s="239"/>
      <c r="C279" s="240"/>
      <c r="D279" s="241" t="s">
        <v>148</v>
      </c>
      <c r="E279" s="242" t="s">
        <v>1</v>
      </c>
      <c r="F279" s="243" t="s">
        <v>273</v>
      </c>
      <c r="G279" s="240"/>
      <c r="H279" s="244">
        <v>1.6000000000000001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AT279" s="250" t="s">
        <v>148</v>
      </c>
      <c r="AU279" s="250" t="s">
        <v>86</v>
      </c>
      <c r="AV279" s="12" t="s">
        <v>86</v>
      </c>
      <c r="AW279" s="12" t="s">
        <v>33</v>
      </c>
      <c r="AX279" s="12" t="s">
        <v>77</v>
      </c>
      <c r="AY279" s="250" t="s">
        <v>138</v>
      </c>
    </row>
    <row r="280" s="12" customFormat="1">
      <c r="B280" s="239"/>
      <c r="C280" s="240"/>
      <c r="D280" s="241" t="s">
        <v>148</v>
      </c>
      <c r="E280" s="242" t="s">
        <v>1</v>
      </c>
      <c r="F280" s="243" t="s">
        <v>274</v>
      </c>
      <c r="G280" s="240"/>
      <c r="H280" s="244">
        <v>1.6000000000000001</v>
      </c>
      <c r="I280" s="245"/>
      <c r="J280" s="240"/>
      <c r="K280" s="240"/>
      <c r="L280" s="246"/>
      <c r="M280" s="247"/>
      <c r="N280" s="248"/>
      <c r="O280" s="248"/>
      <c r="P280" s="248"/>
      <c r="Q280" s="248"/>
      <c r="R280" s="248"/>
      <c r="S280" s="248"/>
      <c r="T280" s="249"/>
      <c r="AT280" s="250" t="s">
        <v>148</v>
      </c>
      <c r="AU280" s="250" t="s">
        <v>86</v>
      </c>
      <c r="AV280" s="12" t="s">
        <v>86</v>
      </c>
      <c r="AW280" s="12" t="s">
        <v>33</v>
      </c>
      <c r="AX280" s="12" t="s">
        <v>77</v>
      </c>
      <c r="AY280" s="250" t="s">
        <v>138</v>
      </c>
    </row>
    <row r="281" s="12" customFormat="1">
      <c r="B281" s="239"/>
      <c r="C281" s="240"/>
      <c r="D281" s="241" t="s">
        <v>148</v>
      </c>
      <c r="E281" s="242" t="s">
        <v>1</v>
      </c>
      <c r="F281" s="243" t="s">
        <v>275</v>
      </c>
      <c r="G281" s="240"/>
      <c r="H281" s="244">
        <v>1.6000000000000001</v>
      </c>
      <c r="I281" s="245"/>
      <c r="J281" s="240"/>
      <c r="K281" s="240"/>
      <c r="L281" s="246"/>
      <c r="M281" s="247"/>
      <c r="N281" s="248"/>
      <c r="O281" s="248"/>
      <c r="P281" s="248"/>
      <c r="Q281" s="248"/>
      <c r="R281" s="248"/>
      <c r="S281" s="248"/>
      <c r="T281" s="249"/>
      <c r="AT281" s="250" t="s">
        <v>148</v>
      </c>
      <c r="AU281" s="250" t="s">
        <v>86</v>
      </c>
      <c r="AV281" s="12" t="s">
        <v>86</v>
      </c>
      <c r="AW281" s="12" t="s">
        <v>33</v>
      </c>
      <c r="AX281" s="12" t="s">
        <v>77</v>
      </c>
      <c r="AY281" s="250" t="s">
        <v>138</v>
      </c>
    </row>
    <row r="282" s="13" customFormat="1">
      <c r="B282" s="251"/>
      <c r="C282" s="252"/>
      <c r="D282" s="241" t="s">
        <v>148</v>
      </c>
      <c r="E282" s="253" t="s">
        <v>1</v>
      </c>
      <c r="F282" s="254" t="s">
        <v>155</v>
      </c>
      <c r="G282" s="252"/>
      <c r="H282" s="255">
        <v>7.2000000000000002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AT282" s="261" t="s">
        <v>148</v>
      </c>
      <c r="AU282" s="261" t="s">
        <v>86</v>
      </c>
      <c r="AV282" s="13" t="s">
        <v>146</v>
      </c>
      <c r="AW282" s="13" t="s">
        <v>33</v>
      </c>
      <c r="AX282" s="13" t="s">
        <v>82</v>
      </c>
      <c r="AY282" s="261" t="s">
        <v>138</v>
      </c>
    </row>
    <row r="283" s="1" customFormat="1" ht="16.5" customHeight="1">
      <c r="B283" s="38"/>
      <c r="C283" s="226" t="s">
        <v>276</v>
      </c>
      <c r="D283" s="226" t="s">
        <v>141</v>
      </c>
      <c r="E283" s="227" t="s">
        <v>277</v>
      </c>
      <c r="F283" s="228" t="s">
        <v>278</v>
      </c>
      <c r="G283" s="229" t="s">
        <v>144</v>
      </c>
      <c r="H283" s="230">
        <v>3.2000000000000002</v>
      </c>
      <c r="I283" s="231"/>
      <c r="J283" s="232">
        <f>ROUND(I283*H283,2)</f>
        <v>0</v>
      </c>
      <c r="K283" s="228" t="s">
        <v>158</v>
      </c>
      <c r="L283" s="43"/>
      <c r="M283" s="233" t="s">
        <v>1</v>
      </c>
      <c r="N283" s="234" t="s">
        <v>43</v>
      </c>
      <c r="O283" s="86"/>
      <c r="P283" s="235">
        <f>O283*H283</f>
        <v>0</v>
      </c>
      <c r="Q283" s="235">
        <v>0</v>
      </c>
      <c r="R283" s="235">
        <f>Q283*H283</f>
        <v>0</v>
      </c>
      <c r="S283" s="235">
        <v>0.067000000000000004</v>
      </c>
      <c r="T283" s="236">
        <f>S283*H283</f>
        <v>0.21440000000000004</v>
      </c>
      <c r="AR283" s="237" t="s">
        <v>146</v>
      </c>
      <c r="AT283" s="237" t="s">
        <v>141</v>
      </c>
      <c r="AU283" s="237" t="s">
        <v>86</v>
      </c>
      <c r="AY283" s="17" t="s">
        <v>138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86</v>
      </c>
      <c r="BK283" s="238">
        <f>ROUND(I283*H283,2)</f>
        <v>0</v>
      </c>
      <c r="BL283" s="17" t="s">
        <v>146</v>
      </c>
      <c r="BM283" s="237" t="s">
        <v>279</v>
      </c>
    </row>
    <row r="284" s="12" customFormat="1">
      <c r="B284" s="239"/>
      <c r="C284" s="240"/>
      <c r="D284" s="241" t="s">
        <v>148</v>
      </c>
      <c r="E284" s="242" t="s">
        <v>1</v>
      </c>
      <c r="F284" s="243" t="s">
        <v>280</v>
      </c>
      <c r="G284" s="240"/>
      <c r="H284" s="244">
        <v>3.2000000000000002</v>
      </c>
      <c r="I284" s="245"/>
      <c r="J284" s="240"/>
      <c r="K284" s="240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148</v>
      </c>
      <c r="AU284" s="250" t="s">
        <v>86</v>
      </c>
      <c r="AV284" s="12" t="s">
        <v>86</v>
      </c>
      <c r="AW284" s="12" t="s">
        <v>33</v>
      </c>
      <c r="AX284" s="12" t="s">
        <v>77</v>
      </c>
      <c r="AY284" s="250" t="s">
        <v>138</v>
      </c>
    </row>
    <row r="285" s="13" customFormat="1">
      <c r="B285" s="251"/>
      <c r="C285" s="252"/>
      <c r="D285" s="241" t="s">
        <v>148</v>
      </c>
      <c r="E285" s="253" t="s">
        <v>1</v>
      </c>
      <c r="F285" s="254" t="s">
        <v>155</v>
      </c>
      <c r="G285" s="252"/>
      <c r="H285" s="255">
        <v>3.2000000000000002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AT285" s="261" t="s">
        <v>148</v>
      </c>
      <c r="AU285" s="261" t="s">
        <v>86</v>
      </c>
      <c r="AV285" s="13" t="s">
        <v>146</v>
      </c>
      <c r="AW285" s="13" t="s">
        <v>33</v>
      </c>
      <c r="AX285" s="13" t="s">
        <v>82</v>
      </c>
      <c r="AY285" s="261" t="s">
        <v>138</v>
      </c>
    </row>
    <row r="286" s="1" customFormat="1" ht="24" customHeight="1">
      <c r="B286" s="38"/>
      <c r="C286" s="226" t="s">
        <v>7</v>
      </c>
      <c r="D286" s="226" t="s">
        <v>141</v>
      </c>
      <c r="E286" s="227" t="s">
        <v>281</v>
      </c>
      <c r="F286" s="228" t="s">
        <v>282</v>
      </c>
      <c r="G286" s="229" t="s">
        <v>144</v>
      </c>
      <c r="H286" s="230">
        <v>3</v>
      </c>
      <c r="I286" s="231"/>
      <c r="J286" s="232">
        <f>ROUND(I286*H286,2)</f>
        <v>0</v>
      </c>
      <c r="K286" s="228" t="s">
        <v>158</v>
      </c>
      <c r="L286" s="43"/>
      <c r="M286" s="233" t="s">
        <v>1</v>
      </c>
      <c r="N286" s="234" t="s">
        <v>43</v>
      </c>
      <c r="O286" s="86"/>
      <c r="P286" s="235">
        <f>O286*H286</f>
        <v>0</v>
      </c>
      <c r="Q286" s="235">
        <v>0</v>
      </c>
      <c r="R286" s="235">
        <f>Q286*H286</f>
        <v>0</v>
      </c>
      <c r="S286" s="235">
        <v>0.27000000000000002</v>
      </c>
      <c r="T286" s="236">
        <f>S286*H286</f>
        <v>0.81000000000000005</v>
      </c>
      <c r="AR286" s="237" t="s">
        <v>146</v>
      </c>
      <c r="AT286" s="237" t="s">
        <v>141</v>
      </c>
      <c r="AU286" s="237" t="s">
        <v>86</v>
      </c>
      <c r="AY286" s="17" t="s">
        <v>138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86</v>
      </c>
      <c r="BK286" s="238">
        <f>ROUND(I286*H286,2)</f>
        <v>0</v>
      </c>
      <c r="BL286" s="17" t="s">
        <v>146</v>
      </c>
      <c r="BM286" s="237" t="s">
        <v>283</v>
      </c>
    </row>
    <row r="287" s="12" customFormat="1">
      <c r="B287" s="239"/>
      <c r="C287" s="240"/>
      <c r="D287" s="241" t="s">
        <v>148</v>
      </c>
      <c r="E287" s="242" t="s">
        <v>1</v>
      </c>
      <c r="F287" s="243" t="s">
        <v>149</v>
      </c>
      <c r="G287" s="240"/>
      <c r="H287" s="244">
        <v>3</v>
      </c>
      <c r="I287" s="245"/>
      <c r="J287" s="240"/>
      <c r="K287" s="240"/>
      <c r="L287" s="246"/>
      <c r="M287" s="247"/>
      <c r="N287" s="248"/>
      <c r="O287" s="248"/>
      <c r="P287" s="248"/>
      <c r="Q287" s="248"/>
      <c r="R287" s="248"/>
      <c r="S287" s="248"/>
      <c r="T287" s="249"/>
      <c r="AT287" s="250" t="s">
        <v>148</v>
      </c>
      <c r="AU287" s="250" t="s">
        <v>86</v>
      </c>
      <c r="AV287" s="12" t="s">
        <v>86</v>
      </c>
      <c r="AW287" s="12" t="s">
        <v>33</v>
      </c>
      <c r="AX287" s="12" t="s">
        <v>82</v>
      </c>
      <c r="AY287" s="250" t="s">
        <v>138</v>
      </c>
    </row>
    <row r="288" s="1" customFormat="1" ht="24" customHeight="1">
      <c r="B288" s="38"/>
      <c r="C288" s="226" t="s">
        <v>284</v>
      </c>
      <c r="D288" s="226" t="s">
        <v>141</v>
      </c>
      <c r="E288" s="227" t="s">
        <v>285</v>
      </c>
      <c r="F288" s="228" t="s">
        <v>286</v>
      </c>
      <c r="G288" s="229" t="s">
        <v>243</v>
      </c>
      <c r="H288" s="230">
        <v>21.550000000000001</v>
      </c>
      <c r="I288" s="231"/>
      <c r="J288" s="232">
        <f>ROUND(I288*H288,2)</f>
        <v>0</v>
      </c>
      <c r="K288" s="228" t="s">
        <v>158</v>
      </c>
      <c r="L288" s="43"/>
      <c r="M288" s="233" t="s">
        <v>1</v>
      </c>
      <c r="N288" s="234" t="s">
        <v>43</v>
      </c>
      <c r="O288" s="86"/>
      <c r="P288" s="235">
        <f>O288*H288</f>
        <v>0</v>
      </c>
      <c r="Q288" s="235">
        <v>0</v>
      </c>
      <c r="R288" s="235">
        <f>Q288*H288</f>
        <v>0</v>
      </c>
      <c r="S288" s="235">
        <v>0.0060000000000000001</v>
      </c>
      <c r="T288" s="236">
        <f>S288*H288</f>
        <v>0.1293</v>
      </c>
      <c r="AR288" s="237" t="s">
        <v>146</v>
      </c>
      <c r="AT288" s="237" t="s">
        <v>141</v>
      </c>
      <c r="AU288" s="237" t="s">
        <v>86</v>
      </c>
      <c r="AY288" s="17" t="s">
        <v>138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86</v>
      </c>
      <c r="BK288" s="238">
        <f>ROUND(I288*H288,2)</f>
        <v>0</v>
      </c>
      <c r="BL288" s="17" t="s">
        <v>146</v>
      </c>
      <c r="BM288" s="237" t="s">
        <v>287</v>
      </c>
    </row>
    <row r="289" s="14" customFormat="1">
      <c r="B289" s="262"/>
      <c r="C289" s="263"/>
      <c r="D289" s="241" t="s">
        <v>148</v>
      </c>
      <c r="E289" s="264" t="s">
        <v>1</v>
      </c>
      <c r="F289" s="265" t="s">
        <v>219</v>
      </c>
      <c r="G289" s="263"/>
      <c r="H289" s="264" t="s">
        <v>1</v>
      </c>
      <c r="I289" s="266"/>
      <c r="J289" s="263"/>
      <c r="K289" s="263"/>
      <c r="L289" s="267"/>
      <c r="M289" s="268"/>
      <c r="N289" s="269"/>
      <c r="O289" s="269"/>
      <c r="P289" s="269"/>
      <c r="Q289" s="269"/>
      <c r="R289" s="269"/>
      <c r="S289" s="269"/>
      <c r="T289" s="270"/>
      <c r="AT289" s="271" t="s">
        <v>148</v>
      </c>
      <c r="AU289" s="271" t="s">
        <v>86</v>
      </c>
      <c r="AV289" s="14" t="s">
        <v>82</v>
      </c>
      <c r="AW289" s="14" t="s">
        <v>33</v>
      </c>
      <c r="AX289" s="14" t="s">
        <v>77</v>
      </c>
      <c r="AY289" s="271" t="s">
        <v>138</v>
      </c>
    </row>
    <row r="290" s="12" customFormat="1">
      <c r="B290" s="239"/>
      <c r="C290" s="240"/>
      <c r="D290" s="241" t="s">
        <v>148</v>
      </c>
      <c r="E290" s="242" t="s">
        <v>1</v>
      </c>
      <c r="F290" s="243" t="s">
        <v>288</v>
      </c>
      <c r="G290" s="240"/>
      <c r="H290" s="244">
        <v>3.8500000000000001</v>
      </c>
      <c r="I290" s="245"/>
      <c r="J290" s="240"/>
      <c r="K290" s="240"/>
      <c r="L290" s="246"/>
      <c r="M290" s="247"/>
      <c r="N290" s="248"/>
      <c r="O290" s="248"/>
      <c r="P290" s="248"/>
      <c r="Q290" s="248"/>
      <c r="R290" s="248"/>
      <c r="S290" s="248"/>
      <c r="T290" s="249"/>
      <c r="AT290" s="250" t="s">
        <v>148</v>
      </c>
      <c r="AU290" s="250" t="s">
        <v>86</v>
      </c>
      <c r="AV290" s="12" t="s">
        <v>86</v>
      </c>
      <c r="AW290" s="12" t="s">
        <v>33</v>
      </c>
      <c r="AX290" s="12" t="s">
        <v>77</v>
      </c>
      <c r="AY290" s="250" t="s">
        <v>138</v>
      </c>
    </row>
    <row r="291" s="12" customFormat="1">
      <c r="B291" s="239"/>
      <c r="C291" s="240"/>
      <c r="D291" s="241" t="s">
        <v>148</v>
      </c>
      <c r="E291" s="242" t="s">
        <v>1</v>
      </c>
      <c r="F291" s="243" t="s">
        <v>289</v>
      </c>
      <c r="G291" s="240"/>
      <c r="H291" s="244">
        <v>2</v>
      </c>
      <c r="I291" s="245"/>
      <c r="J291" s="240"/>
      <c r="K291" s="240"/>
      <c r="L291" s="246"/>
      <c r="M291" s="247"/>
      <c r="N291" s="248"/>
      <c r="O291" s="248"/>
      <c r="P291" s="248"/>
      <c r="Q291" s="248"/>
      <c r="R291" s="248"/>
      <c r="S291" s="248"/>
      <c r="T291" s="249"/>
      <c r="AT291" s="250" t="s">
        <v>148</v>
      </c>
      <c r="AU291" s="250" t="s">
        <v>86</v>
      </c>
      <c r="AV291" s="12" t="s">
        <v>86</v>
      </c>
      <c r="AW291" s="12" t="s">
        <v>33</v>
      </c>
      <c r="AX291" s="12" t="s">
        <v>77</v>
      </c>
      <c r="AY291" s="250" t="s">
        <v>138</v>
      </c>
    </row>
    <row r="292" s="15" customFormat="1">
      <c r="B292" s="272"/>
      <c r="C292" s="273"/>
      <c r="D292" s="241" t="s">
        <v>148</v>
      </c>
      <c r="E292" s="274" t="s">
        <v>1</v>
      </c>
      <c r="F292" s="275" t="s">
        <v>222</v>
      </c>
      <c r="G292" s="273"/>
      <c r="H292" s="276">
        <v>5.8499999999999996</v>
      </c>
      <c r="I292" s="277"/>
      <c r="J292" s="273"/>
      <c r="K292" s="273"/>
      <c r="L292" s="278"/>
      <c r="M292" s="279"/>
      <c r="N292" s="280"/>
      <c r="O292" s="280"/>
      <c r="P292" s="280"/>
      <c r="Q292" s="280"/>
      <c r="R292" s="280"/>
      <c r="S292" s="280"/>
      <c r="T292" s="281"/>
      <c r="AT292" s="282" t="s">
        <v>148</v>
      </c>
      <c r="AU292" s="282" t="s">
        <v>86</v>
      </c>
      <c r="AV292" s="15" t="s">
        <v>139</v>
      </c>
      <c r="AW292" s="15" t="s">
        <v>33</v>
      </c>
      <c r="AX292" s="15" t="s">
        <v>77</v>
      </c>
      <c r="AY292" s="282" t="s">
        <v>138</v>
      </c>
    </row>
    <row r="293" s="14" customFormat="1">
      <c r="B293" s="262"/>
      <c r="C293" s="263"/>
      <c r="D293" s="241" t="s">
        <v>148</v>
      </c>
      <c r="E293" s="264" t="s">
        <v>1</v>
      </c>
      <c r="F293" s="265" t="s">
        <v>223</v>
      </c>
      <c r="G293" s="263"/>
      <c r="H293" s="264" t="s">
        <v>1</v>
      </c>
      <c r="I293" s="266"/>
      <c r="J293" s="263"/>
      <c r="K293" s="263"/>
      <c r="L293" s="267"/>
      <c r="M293" s="268"/>
      <c r="N293" s="269"/>
      <c r="O293" s="269"/>
      <c r="P293" s="269"/>
      <c r="Q293" s="269"/>
      <c r="R293" s="269"/>
      <c r="S293" s="269"/>
      <c r="T293" s="270"/>
      <c r="AT293" s="271" t="s">
        <v>148</v>
      </c>
      <c r="AU293" s="271" t="s">
        <v>86</v>
      </c>
      <c r="AV293" s="14" t="s">
        <v>82</v>
      </c>
      <c r="AW293" s="14" t="s">
        <v>33</v>
      </c>
      <c r="AX293" s="14" t="s">
        <v>77</v>
      </c>
      <c r="AY293" s="271" t="s">
        <v>138</v>
      </c>
    </row>
    <row r="294" s="12" customFormat="1">
      <c r="B294" s="239"/>
      <c r="C294" s="240"/>
      <c r="D294" s="241" t="s">
        <v>148</v>
      </c>
      <c r="E294" s="242" t="s">
        <v>1</v>
      </c>
      <c r="F294" s="243" t="s">
        <v>290</v>
      </c>
      <c r="G294" s="240"/>
      <c r="H294" s="244">
        <v>15.699999999999999</v>
      </c>
      <c r="I294" s="245"/>
      <c r="J294" s="240"/>
      <c r="K294" s="240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148</v>
      </c>
      <c r="AU294" s="250" t="s">
        <v>86</v>
      </c>
      <c r="AV294" s="12" t="s">
        <v>86</v>
      </c>
      <c r="AW294" s="12" t="s">
        <v>33</v>
      </c>
      <c r="AX294" s="12" t="s">
        <v>77</v>
      </c>
      <c r="AY294" s="250" t="s">
        <v>138</v>
      </c>
    </row>
    <row r="295" s="15" customFormat="1">
      <c r="B295" s="272"/>
      <c r="C295" s="273"/>
      <c r="D295" s="241" t="s">
        <v>148</v>
      </c>
      <c r="E295" s="274" t="s">
        <v>1</v>
      </c>
      <c r="F295" s="275" t="s">
        <v>222</v>
      </c>
      <c r="G295" s="273"/>
      <c r="H295" s="276">
        <v>15.699999999999999</v>
      </c>
      <c r="I295" s="277"/>
      <c r="J295" s="273"/>
      <c r="K295" s="273"/>
      <c r="L295" s="278"/>
      <c r="M295" s="279"/>
      <c r="N295" s="280"/>
      <c r="O295" s="280"/>
      <c r="P295" s="280"/>
      <c r="Q295" s="280"/>
      <c r="R295" s="280"/>
      <c r="S295" s="280"/>
      <c r="T295" s="281"/>
      <c r="AT295" s="282" t="s">
        <v>148</v>
      </c>
      <c r="AU295" s="282" t="s">
        <v>86</v>
      </c>
      <c r="AV295" s="15" t="s">
        <v>139</v>
      </c>
      <c r="AW295" s="15" t="s">
        <v>33</v>
      </c>
      <c r="AX295" s="15" t="s">
        <v>77</v>
      </c>
      <c r="AY295" s="282" t="s">
        <v>138</v>
      </c>
    </row>
    <row r="296" s="13" customFormat="1">
      <c r="B296" s="251"/>
      <c r="C296" s="252"/>
      <c r="D296" s="241" t="s">
        <v>148</v>
      </c>
      <c r="E296" s="253" t="s">
        <v>1</v>
      </c>
      <c r="F296" s="254" t="s">
        <v>155</v>
      </c>
      <c r="G296" s="252"/>
      <c r="H296" s="255">
        <v>21.550000000000001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AT296" s="261" t="s">
        <v>148</v>
      </c>
      <c r="AU296" s="261" t="s">
        <v>86</v>
      </c>
      <c r="AV296" s="13" t="s">
        <v>146</v>
      </c>
      <c r="AW296" s="13" t="s">
        <v>33</v>
      </c>
      <c r="AX296" s="13" t="s">
        <v>82</v>
      </c>
      <c r="AY296" s="261" t="s">
        <v>138</v>
      </c>
    </row>
    <row r="297" s="1" customFormat="1" ht="24" customHeight="1">
      <c r="B297" s="38"/>
      <c r="C297" s="226" t="s">
        <v>291</v>
      </c>
      <c r="D297" s="226" t="s">
        <v>141</v>
      </c>
      <c r="E297" s="227" t="s">
        <v>292</v>
      </c>
      <c r="F297" s="228" t="s">
        <v>293</v>
      </c>
      <c r="G297" s="229" t="s">
        <v>144</v>
      </c>
      <c r="H297" s="230">
        <v>34.674999999999997</v>
      </c>
      <c r="I297" s="231"/>
      <c r="J297" s="232">
        <f>ROUND(I297*H297,2)</f>
        <v>0</v>
      </c>
      <c r="K297" s="228" t="s">
        <v>158</v>
      </c>
      <c r="L297" s="43"/>
      <c r="M297" s="233" t="s">
        <v>1</v>
      </c>
      <c r="N297" s="234" t="s">
        <v>43</v>
      </c>
      <c r="O297" s="86"/>
      <c r="P297" s="235">
        <f>O297*H297</f>
        <v>0</v>
      </c>
      <c r="Q297" s="235">
        <v>0</v>
      </c>
      <c r="R297" s="235">
        <f>Q297*H297</f>
        <v>0</v>
      </c>
      <c r="S297" s="235">
        <v>0.045999999999999999</v>
      </c>
      <c r="T297" s="236">
        <f>S297*H297</f>
        <v>1.5950499999999999</v>
      </c>
      <c r="AR297" s="237" t="s">
        <v>146</v>
      </c>
      <c r="AT297" s="237" t="s">
        <v>141</v>
      </c>
      <c r="AU297" s="237" t="s">
        <v>86</v>
      </c>
      <c r="AY297" s="17" t="s">
        <v>138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86</v>
      </c>
      <c r="BK297" s="238">
        <f>ROUND(I297*H297,2)</f>
        <v>0</v>
      </c>
      <c r="BL297" s="17" t="s">
        <v>146</v>
      </c>
      <c r="BM297" s="237" t="s">
        <v>294</v>
      </c>
    </row>
    <row r="298" s="14" customFormat="1">
      <c r="B298" s="262"/>
      <c r="C298" s="263"/>
      <c r="D298" s="241" t="s">
        <v>148</v>
      </c>
      <c r="E298" s="264" t="s">
        <v>1</v>
      </c>
      <c r="F298" s="265" t="s">
        <v>210</v>
      </c>
      <c r="G298" s="263"/>
      <c r="H298" s="264" t="s">
        <v>1</v>
      </c>
      <c r="I298" s="266"/>
      <c r="J298" s="263"/>
      <c r="K298" s="263"/>
      <c r="L298" s="267"/>
      <c r="M298" s="268"/>
      <c r="N298" s="269"/>
      <c r="O298" s="269"/>
      <c r="P298" s="269"/>
      <c r="Q298" s="269"/>
      <c r="R298" s="269"/>
      <c r="S298" s="269"/>
      <c r="T298" s="270"/>
      <c r="AT298" s="271" t="s">
        <v>148</v>
      </c>
      <c r="AU298" s="271" t="s">
        <v>86</v>
      </c>
      <c r="AV298" s="14" t="s">
        <v>82</v>
      </c>
      <c r="AW298" s="14" t="s">
        <v>33</v>
      </c>
      <c r="AX298" s="14" t="s">
        <v>77</v>
      </c>
      <c r="AY298" s="271" t="s">
        <v>138</v>
      </c>
    </row>
    <row r="299" s="12" customFormat="1">
      <c r="B299" s="239"/>
      <c r="C299" s="240"/>
      <c r="D299" s="241" t="s">
        <v>148</v>
      </c>
      <c r="E299" s="242" t="s">
        <v>1</v>
      </c>
      <c r="F299" s="243" t="s">
        <v>211</v>
      </c>
      <c r="G299" s="240"/>
      <c r="H299" s="244">
        <v>13.225</v>
      </c>
      <c r="I299" s="245"/>
      <c r="J299" s="240"/>
      <c r="K299" s="240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148</v>
      </c>
      <c r="AU299" s="250" t="s">
        <v>86</v>
      </c>
      <c r="AV299" s="12" t="s">
        <v>86</v>
      </c>
      <c r="AW299" s="12" t="s">
        <v>33</v>
      </c>
      <c r="AX299" s="12" t="s">
        <v>77</v>
      </c>
      <c r="AY299" s="250" t="s">
        <v>138</v>
      </c>
    </row>
    <row r="300" s="12" customFormat="1">
      <c r="B300" s="239"/>
      <c r="C300" s="240"/>
      <c r="D300" s="241" t="s">
        <v>148</v>
      </c>
      <c r="E300" s="242" t="s">
        <v>1</v>
      </c>
      <c r="F300" s="243" t="s">
        <v>212</v>
      </c>
      <c r="G300" s="240"/>
      <c r="H300" s="244">
        <v>2.2000000000000002</v>
      </c>
      <c r="I300" s="245"/>
      <c r="J300" s="240"/>
      <c r="K300" s="240"/>
      <c r="L300" s="246"/>
      <c r="M300" s="247"/>
      <c r="N300" s="248"/>
      <c r="O300" s="248"/>
      <c r="P300" s="248"/>
      <c r="Q300" s="248"/>
      <c r="R300" s="248"/>
      <c r="S300" s="248"/>
      <c r="T300" s="249"/>
      <c r="AT300" s="250" t="s">
        <v>148</v>
      </c>
      <c r="AU300" s="250" t="s">
        <v>86</v>
      </c>
      <c r="AV300" s="12" t="s">
        <v>86</v>
      </c>
      <c r="AW300" s="12" t="s">
        <v>33</v>
      </c>
      <c r="AX300" s="12" t="s">
        <v>77</v>
      </c>
      <c r="AY300" s="250" t="s">
        <v>138</v>
      </c>
    </row>
    <row r="301" s="14" customFormat="1">
      <c r="B301" s="262"/>
      <c r="C301" s="263"/>
      <c r="D301" s="241" t="s">
        <v>148</v>
      </c>
      <c r="E301" s="264" t="s">
        <v>1</v>
      </c>
      <c r="F301" s="265" t="s">
        <v>213</v>
      </c>
      <c r="G301" s="263"/>
      <c r="H301" s="264" t="s">
        <v>1</v>
      </c>
      <c r="I301" s="266"/>
      <c r="J301" s="263"/>
      <c r="K301" s="263"/>
      <c r="L301" s="267"/>
      <c r="M301" s="268"/>
      <c r="N301" s="269"/>
      <c r="O301" s="269"/>
      <c r="P301" s="269"/>
      <c r="Q301" s="269"/>
      <c r="R301" s="269"/>
      <c r="S301" s="269"/>
      <c r="T301" s="270"/>
      <c r="AT301" s="271" t="s">
        <v>148</v>
      </c>
      <c r="AU301" s="271" t="s">
        <v>86</v>
      </c>
      <c r="AV301" s="14" t="s">
        <v>82</v>
      </c>
      <c r="AW301" s="14" t="s">
        <v>33</v>
      </c>
      <c r="AX301" s="14" t="s">
        <v>77</v>
      </c>
      <c r="AY301" s="271" t="s">
        <v>138</v>
      </c>
    </row>
    <row r="302" s="12" customFormat="1">
      <c r="B302" s="239"/>
      <c r="C302" s="240"/>
      <c r="D302" s="241" t="s">
        <v>148</v>
      </c>
      <c r="E302" s="242" t="s">
        <v>1</v>
      </c>
      <c r="F302" s="243" t="s">
        <v>214</v>
      </c>
      <c r="G302" s="240"/>
      <c r="H302" s="244">
        <v>19.25</v>
      </c>
      <c r="I302" s="245"/>
      <c r="J302" s="240"/>
      <c r="K302" s="240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148</v>
      </c>
      <c r="AU302" s="250" t="s">
        <v>86</v>
      </c>
      <c r="AV302" s="12" t="s">
        <v>86</v>
      </c>
      <c r="AW302" s="12" t="s">
        <v>33</v>
      </c>
      <c r="AX302" s="12" t="s">
        <v>77</v>
      </c>
      <c r="AY302" s="250" t="s">
        <v>138</v>
      </c>
    </row>
    <row r="303" s="13" customFormat="1">
      <c r="B303" s="251"/>
      <c r="C303" s="252"/>
      <c r="D303" s="241" t="s">
        <v>148</v>
      </c>
      <c r="E303" s="253" t="s">
        <v>1</v>
      </c>
      <c r="F303" s="254" t="s">
        <v>155</v>
      </c>
      <c r="G303" s="252"/>
      <c r="H303" s="255">
        <v>34.674999999999997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AT303" s="261" t="s">
        <v>148</v>
      </c>
      <c r="AU303" s="261" t="s">
        <v>86</v>
      </c>
      <c r="AV303" s="13" t="s">
        <v>146</v>
      </c>
      <c r="AW303" s="13" t="s">
        <v>33</v>
      </c>
      <c r="AX303" s="13" t="s">
        <v>82</v>
      </c>
      <c r="AY303" s="261" t="s">
        <v>138</v>
      </c>
    </row>
    <row r="304" s="11" customFormat="1" ht="22.8" customHeight="1">
      <c r="B304" s="211"/>
      <c r="C304" s="212"/>
      <c r="D304" s="213" t="s">
        <v>76</v>
      </c>
      <c r="E304" s="224" t="s">
        <v>295</v>
      </c>
      <c r="F304" s="224" t="s">
        <v>296</v>
      </c>
      <c r="G304" s="212"/>
      <c r="H304" s="212"/>
      <c r="I304" s="215"/>
      <c r="J304" s="225">
        <f>BK304</f>
        <v>0</v>
      </c>
      <c r="K304" s="212"/>
      <c r="L304" s="216"/>
      <c r="M304" s="217"/>
      <c r="N304" s="218"/>
      <c r="O304" s="218"/>
      <c r="P304" s="219">
        <f>SUM(P305:P315)</f>
        <v>0</v>
      </c>
      <c r="Q304" s="218"/>
      <c r="R304" s="219">
        <f>SUM(R305:R315)</f>
        <v>0</v>
      </c>
      <c r="S304" s="218"/>
      <c r="T304" s="220">
        <f>SUM(T305:T315)</f>
        <v>0</v>
      </c>
      <c r="AR304" s="221" t="s">
        <v>82</v>
      </c>
      <c r="AT304" s="222" t="s">
        <v>76</v>
      </c>
      <c r="AU304" s="222" t="s">
        <v>82</v>
      </c>
      <c r="AY304" s="221" t="s">
        <v>138</v>
      </c>
      <c r="BK304" s="223">
        <f>SUM(BK305:BK315)</f>
        <v>0</v>
      </c>
    </row>
    <row r="305" s="1" customFormat="1" ht="24" customHeight="1">
      <c r="B305" s="38"/>
      <c r="C305" s="226" t="s">
        <v>297</v>
      </c>
      <c r="D305" s="226" t="s">
        <v>141</v>
      </c>
      <c r="E305" s="227" t="s">
        <v>298</v>
      </c>
      <c r="F305" s="228" t="s">
        <v>299</v>
      </c>
      <c r="G305" s="229" t="s">
        <v>300</v>
      </c>
      <c r="H305" s="230">
        <v>13.852</v>
      </c>
      <c r="I305" s="231"/>
      <c r="J305" s="232">
        <f>ROUND(I305*H305,2)</f>
        <v>0</v>
      </c>
      <c r="K305" s="228" t="s">
        <v>145</v>
      </c>
      <c r="L305" s="43"/>
      <c r="M305" s="233" t="s">
        <v>1</v>
      </c>
      <c r="N305" s="234" t="s">
        <v>43</v>
      </c>
      <c r="O305" s="86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AR305" s="237" t="s">
        <v>146</v>
      </c>
      <c r="AT305" s="237" t="s">
        <v>141</v>
      </c>
      <c r="AU305" s="237" t="s">
        <v>86</v>
      </c>
      <c r="AY305" s="17" t="s">
        <v>138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86</v>
      </c>
      <c r="BK305" s="238">
        <f>ROUND(I305*H305,2)</f>
        <v>0</v>
      </c>
      <c r="BL305" s="17" t="s">
        <v>146</v>
      </c>
      <c r="BM305" s="237" t="s">
        <v>301</v>
      </c>
    </row>
    <row r="306" s="1" customFormat="1" ht="24" customHeight="1">
      <c r="B306" s="38"/>
      <c r="C306" s="226" t="s">
        <v>302</v>
      </c>
      <c r="D306" s="226" t="s">
        <v>141</v>
      </c>
      <c r="E306" s="227" t="s">
        <v>303</v>
      </c>
      <c r="F306" s="228" t="s">
        <v>304</v>
      </c>
      <c r="G306" s="229" t="s">
        <v>300</v>
      </c>
      <c r="H306" s="230">
        <v>13.852</v>
      </c>
      <c r="I306" s="231"/>
      <c r="J306" s="232">
        <f>ROUND(I306*H306,2)</f>
        <v>0</v>
      </c>
      <c r="K306" s="228" t="s">
        <v>158</v>
      </c>
      <c r="L306" s="43"/>
      <c r="M306" s="233" t="s">
        <v>1</v>
      </c>
      <c r="N306" s="234" t="s">
        <v>43</v>
      </c>
      <c r="O306" s="86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AR306" s="237" t="s">
        <v>146</v>
      </c>
      <c r="AT306" s="237" t="s">
        <v>141</v>
      </c>
      <c r="AU306" s="237" t="s">
        <v>86</v>
      </c>
      <c r="AY306" s="17" t="s">
        <v>138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86</v>
      </c>
      <c r="BK306" s="238">
        <f>ROUND(I306*H306,2)</f>
        <v>0</v>
      </c>
      <c r="BL306" s="17" t="s">
        <v>146</v>
      </c>
      <c r="BM306" s="237" t="s">
        <v>305</v>
      </c>
    </row>
    <row r="307" s="1" customFormat="1" ht="24" customHeight="1">
      <c r="B307" s="38"/>
      <c r="C307" s="226" t="s">
        <v>306</v>
      </c>
      <c r="D307" s="226" t="s">
        <v>141</v>
      </c>
      <c r="E307" s="227" t="s">
        <v>307</v>
      </c>
      <c r="F307" s="228" t="s">
        <v>308</v>
      </c>
      <c r="G307" s="229" t="s">
        <v>300</v>
      </c>
      <c r="H307" s="230">
        <v>69.260000000000005</v>
      </c>
      <c r="I307" s="231"/>
      <c r="J307" s="232">
        <f>ROUND(I307*H307,2)</f>
        <v>0</v>
      </c>
      <c r="K307" s="228" t="s">
        <v>158</v>
      </c>
      <c r="L307" s="43"/>
      <c r="M307" s="233" t="s">
        <v>1</v>
      </c>
      <c r="N307" s="234" t="s">
        <v>43</v>
      </c>
      <c r="O307" s="86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AR307" s="237" t="s">
        <v>146</v>
      </c>
      <c r="AT307" s="237" t="s">
        <v>141</v>
      </c>
      <c r="AU307" s="237" t="s">
        <v>86</v>
      </c>
      <c r="AY307" s="17" t="s">
        <v>138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86</v>
      </c>
      <c r="BK307" s="238">
        <f>ROUND(I307*H307,2)</f>
        <v>0</v>
      </c>
      <c r="BL307" s="17" t="s">
        <v>146</v>
      </c>
      <c r="BM307" s="237" t="s">
        <v>309</v>
      </c>
    </row>
    <row r="308" s="12" customFormat="1">
      <c r="B308" s="239"/>
      <c r="C308" s="240"/>
      <c r="D308" s="241" t="s">
        <v>148</v>
      </c>
      <c r="E308" s="240"/>
      <c r="F308" s="243" t="s">
        <v>310</v>
      </c>
      <c r="G308" s="240"/>
      <c r="H308" s="244">
        <v>69.260000000000005</v>
      </c>
      <c r="I308" s="245"/>
      <c r="J308" s="240"/>
      <c r="K308" s="240"/>
      <c r="L308" s="246"/>
      <c r="M308" s="247"/>
      <c r="N308" s="248"/>
      <c r="O308" s="248"/>
      <c r="P308" s="248"/>
      <c r="Q308" s="248"/>
      <c r="R308" s="248"/>
      <c r="S308" s="248"/>
      <c r="T308" s="249"/>
      <c r="AT308" s="250" t="s">
        <v>148</v>
      </c>
      <c r="AU308" s="250" t="s">
        <v>86</v>
      </c>
      <c r="AV308" s="12" t="s">
        <v>86</v>
      </c>
      <c r="AW308" s="12" t="s">
        <v>4</v>
      </c>
      <c r="AX308" s="12" t="s">
        <v>82</v>
      </c>
      <c r="AY308" s="250" t="s">
        <v>138</v>
      </c>
    </row>
    <row r="309" s="1" customFormat="1" ht="24" customHeight="1">
      <c r="B309" s="38"/>
      <c r="C309" s="226" t="s">
        <v>311</v>
      </c>
      <c r="D309" s="226" t="s">
        <v>141</v>
      </c>
      <c r="E309" s="227" t="s">
        <v>312</v>
      </c>
      <c r="F309" s="228" t="s">
        <v>313</v>
      </c>
      <c r="G309" s="229" t="s">
        <v>300</v>
      </c>
      <c r="H309" s="230">
        <v>1.8220000000000001</v>
      </c>
      <c r="I309" s="231"/>
      <c r="J309" s="232">
        <f>ROUND(I309*H309,2)</f>
        <v>0</v>
      </c>
      <c r="K309" s="228" t="s">
        <v>158</v>
      </c>
      <c r="L309" s="43"/>
      <c r="M309" s="233" t="s">
        <v>1</v>
      </c>
      <c r="N309" s="234" t="s">
        <v>43</v>
      </c>
      <c r="O309" s="86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AR309" s="237" t="s">
        <v>146</v>
      </c>
      <c r="AT309" s="237" t="s">
        <v>141</v>
      </c>
      <c r="AU309" s="237" t="s">
        <v>86</v>
      </c>
      <c r="AY309" s="17" t="s">
        <v>138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86</v>
      </c>
      <c r="BK309" s="238">
        <f>ROUND(I309*H309,2)</f>
        <v>0</v>
      </c>
      <c r="BL309" s="17" t="s">
        <v>146</v>
      </c>
      <c r="BM309" s="237" t="s">
        <v>314</v>
      </c>
    </row>
    <row r="310" s="12" customFormat="1">
      <c r="B310" s="239"/>
      <c r="C310" s="240"/>
      <c r="D310" s="241" t="s">
        <v>148</v>
      </c>
      <c r="E310" s="242" t="s">
        <v>1</v>
      </c>
      <c r="F310" s="243" t="s">
        <v>315</v>
      </c>
      <c r="G310" s="240"/>
      <c r="H310" s="244">
        <v>0.55700000000000005</v>
      </c>
      <c r="I310" s="245"/>
      <c r="J310" s="240"/>
      <c r="K310" s="240"/>
      <c r="L310" s="246"/>
      <c r="M310" s="247"/>
      <c r="N310" s="248"/>
      <c r="O310" s="248"/>
      <c r="P310" s="248"/>
      <c r="Q310" s="248"/>
      <c r="R310" s="248"/>
      <c r="S310" s="248"/>
      <c r="T310" s="249"/>
      <c r="AT310" s="250" t="s">
        <v>148</v>
      </c>
      <c r="AU310" s="250" t="s">
        <v>86</v>
      </c>
      <c r="AV310" s="12" t="s">
        <v>86</v>
      </c>
      <c r="AW310" s="12" t="s">
        <v>33</v>
      </c>
      <c r="AX310" s="12" t="s">
        <v>77</v>
      </c>
      <c r="AY310" s="250" t="s">
        <v>138</v>
      </c>
    </row>
    <row r="311" s="12" customFormat="1">
      <c r="B311" s="239"/>
      <c r="C311" s="240"/>
      <c r="D311" s="241" t="s">
        <v>148</v>
      </c>
      <c r="E311" s="242" t="s">
        <v>1</v>
      </c>
      <c r="F311" s="243" t="s">
        <v>316</v>
      </c>
      <c r="G311" s="240"/>
      <c r="H311" s="244">
        <v>0.49099999999999999</v>
      </c>
      <c r="I311" s="245"/>
      <c r="J311" s="240"/>
      <c r="K311" s="240"/>
      <c r="L311" s="246"/>
      <c r="M311" s="247"/>
      <c r="N311" s="248"/>
      <c r="O311" s="248"/>
      <c r="P311" s="248"/>
      <c r="Q311" s="248"/>
      <c r="R311" s="248"/>
      <c r="S311" s="248"/>
      <c r="T311" s="249"/>
      <c r="AT311" s="250" t="s">
        <v>148</v>
      </c>
      <c r="AU311" s="250" t="s">
        <v>86</v>
      </c>
      <c r="AV311" s="12" t="s">
        <v>86</v>
      </c>
      <c r="AW311" s="12" t="s">
        <v>33</v>
      </c>
      <c r="AX311" s="12" t="s">
        <v>77</v>
      </c>
      <c r="AY311" s="250" t="s">
        <v>138</v>
      </c>
    </row>
    <row r="312" s="12" customFormat="1">
      <c r="B312" s="239"/>
      <c r="C312" s="240"/>
      <c r="D312" s="241" t="s">
        <v>148</v>
      </c>
      <c r="E312" s="242" t="s">
        <v>1</v>
      </c>
      <c r="F312" s="243" t="s">
        <v>317</v>
      </c>
      <c r="G312" s="240"/>
      <c r="H312" s="244">
        <v>0.77400000000000002</v>
      </c>
      <c r="I312" s="245"/>
      <c r="J312" s="240"/>
      <c r="K312" s="240"/>
      <c r="L312" s="246"/>
      <c r="M312" s="247"/>
      <c r="N312" s="248"/>
      <c r="O312" s="248"/>
      <c r="P312" s="248"/>
      <c r="Q312" s="248"/>
      <c r="R312" s="248"/>
      <c r="S312" s="248"/>
      <c r="T312" s="249"/>
      <c r="AT312" s="250" t="s">
        <v>148</v>
      </c>
      <c r="AU312" s="250" t="s">
        <v>86</v>
      </c>
      <c r="AV312" s="12" t="s">
        <v>86</v>
      </c>
      <c r="AW312" s="12" t="s">
        <v>33</v>
      </c>
      <c r="AX312" s="12" t="s">
        <v>77</v>
      </c>
      <c r="AY312" s="250" t="s">
        <v>138</v>
      </c>
    </row>
    <row r="313" s="13" customFormat="1">
      <c r="B313" s="251"/>
      <c r="C313" s="252"/>
      <c r="D313" s="241" t="s">
        <v>148</v>
      </c>
      <c r="E313" s="253" t="s">
        <v>1</v>
      </c>
      <c r="F313" s="254" t="s">
        <v>155</v>
      </c>
      <c r="G313" s="252"/>
      <c r="H313" s="255">
        <v>1.8220000000000001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AT313" s="261" t="s">
        <v>148</v>
      </c>
      <c r="AU313" s="261" t="s">
        <v>86</v>
      </c>
      <c r="AV313" s="13" t="s">
        <v>146</v>
      </c>
      <c r="AW313" s="13" t="s">
        <v>33</v>
      </c>
      <c r="AX313" s="13" t="s">
        <v>82</v>
      </c>
      <c r="AY313" s="261" t="s">
        <v>138</v>
      </c>
    </row>
    <row r="314" s="1" customFormat="1" ht="24" customHeight="1">
      <c r="B314" s="38"/>
      <c r="C314" s="226" t="s">
        <v>318</v>
      </c>
      <c r="D314" s="226" t="s">
        <v>141</v>
      </c>
      <c r="E314" s="227" t="s">
        <v>319</v>
      </c>
      <c r="F314" s="228" t="s">
        <v>320</v>
      </c>
      <c r="G314" s="229" t="s">
        <v>300</v>
      </c>
      <c r="H314" s="230">
        <v>12.035</v>
      </c>
      <c r="I314" s="231"/>
      <c r="J314" s="232">
        <f>ROUND(I314*H314,2)</f>
        <v>0</v>
      </c>
      <c r="K314" s="228" t="s">
        <v>158</v>
      </c>
      <c r="L314" s="43"/>
      <c r="M314" s="233" t="s">
        <v>1</v>
      </c>
      <c r="N314" s="234" t="s">
        <v>43</v>
      </c>
      <c r="O314" s="86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AR314" s="237" t="s">
        <v>146</v>
      </c>
      <c r="AT314" s="237" t="s">
        <v>141</v>
      </c>
      <c r="AU314" s="237" t="s">
        <v>86</v>
      </c>
      <c r="AY314" s="17" t="s">
        <v>138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86</v>
      </c>
      <c r="BK314" s="238">
        <f>ROUND(I314*H314,2)</f>
        <v>0</v>
      </c>
      <c r="BL314" s="17" t="s">
        <v>146</v>
      </c>
      <c r="BM314" s="237" t="s">
        <v>321</v>
      </c>
    </row>
    <row r="315" s="12" customFormat="1">
      <c r="B315" s="239"/>
      <c r="C315" s="240"/>
      <c r="D315" s="241" t="s">
        <v>148</v>
      </c>
      <c r="E315" s="242" t="s">
        <v>1</v>
      </c>
      <c r="F315" s="243" t="s">
        <v>322</v>
      </c>
      <c r="G315" s="240"/>
      <c r="H315" s="244">
        <v>12.035</v>
      </c>
      <c r="I315" s="245"/>
      <c r="J315" s="240"/>
      <c r="K315" s="240"/>
      <c r="L315" s="246"/>
      <c r="M315" s="247"/>
      <c r="N315" s="248"/>
      <c r="O315" s="248"/>
      <c r="P315" s="248"/>
      <c r="Q315" s="248"/>
      <c r="R315" s="248"/>
      <c r="S315" s="248"/>
      <c r="T315" s="249"/>
      <c r="AT315" s="250" t="s">
        <v>148</v>
      </c>
      <c r="AU315" s="250" t="s">
        <v>86</v>
      </c>
      <c r="AV315" s="12" t="s">
        <v>86</v>
      </c>
      <c r="AW315" s="12" t="s">
        <v>33</v>
      </c>
      <c r="AX315" s="12" t="s">
        <v>82</v>
      </c>
      <c r="AY315" s="250" t="s">
        <v>138</v>
      </c>
    </row>
    <row r="316" s="11" customFormat="1" ht="22.8" customHeight="1">
      <c r="B316" s="211"/>
      <c r="C316" s="212"/>
      <c r="D316" s="213" t="s">
        <v>76</v>
      </c>
      <c r="E316" s="224" t="s">
        <v>323</v>
      </c>
      <c r="F316" s="224" t="s">
        <v>324</v>
      </c>
      <c r="G316" s="212"/>
      <c r="H316" s="212"/>
      <c r="I316" s="215"/>
      <c r="J316" s="225">
        <f>BK316</f>
        <v>0</v>
      </c>
      <c r="K316" s="212"/>
      <c r="L316" s="216"/>
      <c r="M316" s="217"/>
      <c r="N316" s="218"/>
      <c r="O316" s="218"/>
      <c r="P316" s="219">
        <f>P317</f>
        <v>0</v>
      </c>
      <c r="Q316" s="218"/>
      <c r="R316" s="219">
        <f>R317</f>
        <v>0</v>
      </c>
      <c r="S316" s="218"/>
      <c r="T316" s="220">
        <f>T317</f>
        <v>0</v>
      </c>
      <c r="AR316" s="221" t="s">
        <v>82</v>
      </c>
      <c r="AT316" s="222" t="s">
        <v>76</v>
      </c>
      <c r="AU316" s="222" t="s">
        <v>82</v>
      </c>
      <c r="AY316" s="221" t="s">
        <v>138</v>
      </c>
      <c r="BK316" s="223">
        <f>BK317</f>
        <v>0</v>
      </c>
    </row>
    <row r="317" s="1" customFormat="1" ht="16.5" customHeight="1">
      <c r="B317" s="38"/>
      <c r="C317" s="226" t="s">
        <v>325</v>
      </c>
      <c r="D317" s="226" t="s">
        <v>141</v>
      </c>
      <c r="E317" s="227" t="s">
        <v>326</v>
      </c>
      <c r="F317" s="228" t="s">
        <v>327</v>
      </c>
      <c r="G317" s="229" t="s">
        <v>300</v>
      </c>
      <c r="H317" s="230">
        <v>8.8109999999999999</v>
      </c>
      <c r="I317" s="231"/>
      <c r="J317" s="232">
        <f>ROUND(I317*H317,2)</f>
        <v>0</v>
      </c>
      <c r="K317" s="228" t="s">
        <v>158</v>
      </c>
      <c r="L317" s="43"/>
      <c r="M317" s="233" t="s">
        <v>1</v>
      </c>
      <c r="N317" s="234" t="s">
        <v>43</v>
      </c>
      <c r="O317" s="86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AR317" s="237" t="s">
        <v>146</v>
      </c>
      <c r="AT317" s="237" t="s">
        <v>141</v>
      </c>
      <c r="AU317" s="237" t="s">
        <v>86</v>
      </c>
      <c r="AY317" s="17" t="s">
        <v>138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86</v>
      </c>
      <c r="BK317" s="238">
        <f>ROUND(I317*H317,2)</f>
        <v>0</v>
      </c>
      <c r="BL317" s="17" t="s">
        <v>146</v>
      </c>
      <c r="BM317" s="237" t="s">
        <v>328</v>
      </c>
    </row>
    <row r="318" s="11" customFormat="1" ht="25.92" customHeight="1">
      <c r="B318" s="211"/>
      <c r="C318" s="212"/>
      <c r="D318" s="213" t="s">
        <v>76</v>
      </c>
      <c r="E318" s="214" t="s">
        <v>329</v>
      </c>
      <c r="F318" s="214" t="s">
        <v>330</v>
      </c>
      <c r="G318" s="212"/>
      <c r="H318" s="212"/>
      <c r="I318" s="215"/>
      <c r="J318" s="199">
        <f>BK318</f>
        <v>0</v>
      </c>
      <c r="K318" s="212"/>
      <c r="L318" s="216"/>
      <c r="M318" s="217"/>
      <c r="N318" s="218"/>
      <c r="O318" s="218"/>
      <c r="P318" s="219">
        <f>P319+P338+P350+P360+P381+P385+P403+P411+P424+P429+P471+P502+P507+P570+P607+P626</f>
        <v>0</v>
      </c>
      <c r="Q318" s="218"/>
      <c r="R318" s="219">
        <f>R319+R338+R350+R360+R381+R385+R403+R411+R424+R429+R471+R502+R507+R570+R607+R626</f>
        <v>1.8314827419999999</v>
      </c>
      <c r="S318" s="218"/>
      <c r="T318" s="220">
        <f>T319+T338+T350+T360+T381+T385+T403+T411+T424+T429+T471+T502+T507+T570+T607+T626</f>
        <v>7.1633249200000009</v>
      </c>
      <c r="AR318" s="221" t="s">
        <v>86</v>
      </c>
      <c r="AT318" s="222" t="s">
        <v>76</v>
      </c>
      <c r="AU318" s="222" t="s">
        <v>77</v>
      </c>
      <c r="AY318" s="221" t="s">
        <v>138</v>
      </c>
      <c r="BK318" s="223">
        <f>BK319+BK338+BK350+BK360+BK381+BK385+BK403+BK411+BK424+BK429+BK471+BK502+BK507+BK570+BK607+BK626</f>
        <v>0</v>
      </c>
    </row>
    <row r="319" s="11" customFormat="1" ht="22.8" customHeight="1">
      <c r="B319" s="211"/>
      <c r="C319" s="212"/>
      <c r="D319" s="213" t="s">
        <v>76</v>
      </c>
      <c r="E319" s="224" t="s">
        <v>331</v>
      </c>
      <c r="F319" s="224" t="s">
        <v>332</v>
      </c>
      <c r="G319" s="212"/>
      <c r="H319" s="212"/>
      <c r="I319" s="215"/>
      <c r="J319" s="225">
        <f>BK319</f>
        <v>0</v>
      </c>
      <c r="K319" s="212"/>
      <c r="L319" s="216"/>
      <c r="M319" s="217"/>
      <c r="N319" s="218"/>
      <c r="O319" s="218"/>
      <c r="P319" s="219">
        <f>SUM(P320:P337)</f>
        <v>0</v>
      </c>
      <c r="Q319" s="218"/>
      <c r="R319" s="219">
        <f>SUM(R320:R337)</f>
        <v>0.081267499999999993</v>
      </c>
      <c r="S319" s="218"/>
      <c r="T319" s="220">
        <f>SUM(T320:T337)</f>
        <v>4.2847256000000007</v>
      </c>
      <c r="AR319" s="221" t="s">
        <v>86</v>
      </c>
      <c r="AT319" s="222" t="s">
        <v>76</v>
      </c>
      <c r="AU319" s="222" t="s">
        <v>82</v>
      </c>
      <c r="AY319" s="221" t="s">
        <v>138</v>
      </c>
      <c r="BK319" s="223">
        <f>SUM(BK320:BK337)</f>
        <v>0</v>
      </c>
    </row>
    <row r="320" s="1" customFormat="1" ht="24" customHeight="1">
      <c r="B320" s="38"/>
      <c r="C320" s="226" t="s">
        <v>333</v>
      </c>
      <c r="D320" s="226" t="s">
        <v>141</v>
      </c>
      <c r="E320" s="227" t="s">
        <v>334</v>
      </c>
      <c r="F320" s="228" t="s">
        <v>335</v>
      </c>
      <c r="G320" s="229" t="s">
        <v>144</v>
      </c>
      <c r="H320" s="230">
        <v>30.959</v>
      </c>
      <c r="I320" s="231"/>
      <c r="J320" s="232">
        <f>ROUND(I320*H320,2)</f>
        <v>0</v>
      </c>
      <c r="K320" s="228" t="s">
        <v>158</v>
      </c>
      <c r="L320" s="43"/>
      <c r="M320" s="233" t="s">
        <v>1</v>
      </c>
      <c r="N320" s="234" t="s">
        <v>43</v>
      </c>
      <c r="O320" s="86"/>
      <c r="P320" s="235">
        <f>O320*H320</f>
        <v>0</v>
      </c>
      <c r="Q320" s="235">
        <v>0</v>
      </c>
      <c r="R320" s="235">
        <f>Q320*H320</f>
        <v>0</v>
      </c>
      <c r="S320" s="235">
        <v>0.0033999999999999998</v>
      </c>
      <c r="T320" s="236">
        <f>S320*H320</f>
        <v>0.1052606</v>
      </c>
      <c r="AR320" s="237" t="s">
        <v>240</v>
      </c>
      <c r="AT320" s="237" t="s">
        <v>141</v>
      </c>
      <c r="AU320" s="237" t="s">
        <v>86</v>
      </c>
      <c r="AY320" s="17" t="s">
        <v>138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86</v>
      </c>
      <c r="BK320" s="238">
        <f>ROUND(I320*H320,2)</f>
        <v>0</v>
      </c>
      <c r="BL320" s="17" t="s">
        <v>240</v>
      </c>
      <c r="BM320" s="237" t="s">
        <v>336</v>
      </c>
    </row>
    <row r="321" s="12" customFormat="1">
      <c r="B321" s="239"/>
      <c r="C321" s="240"/>
      <c r="D321" s="241" t="s">
        <v>148</v>
      </c>
      <c r="E321" s="242" t="s">
        <v>1</v>
      </c>
      <c r="F321" s="243" t="s">
        <v>172</v>
      </c>
      <c r="G321" s="240"/>
      <c r="H321" s="244">
        <v>16.184999999999999</v>
      </c>
      <c r="I321" s="245"/>
      <c r="J321" s="240"/>
      <c r="K321" s="240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148</v>
      </c>
      <c r="AU321" s="250" t="s">
        <v>86</v>
      </c>
      <c r="AV321" s="12" t="s">
        <v>86</v>
      </c>
      <c r="AW321" s="12" t="s">
        <v>33</v>
      </c>
      <c r="AX321" s="12" t="s">
        <v>77</v>
      </c>
      <c r="AY321" s="250" t="s">
        <v>138</v>
      </c>
    </row>
    <row r="322" s="12" customFormat="1">
      <c r="B322" s="239"/>
      <c r="C322" s="240"/>
      <c r="D322" s="241" t="s">
        <v>148</v>
      </c>
      <c r="E322" s="242" t="s">
        <v>1</v>
      </c>
      <c r="F322" s="243" t="s">
        <v>173</v>
      </c>
      <c r="G322" s="240"/>
      <c r="H322" s="244">
        <v>14.773999999999999</v>
      </c>
      <c r="I322" s="245"/>
      <c r="J322" s="240"/>
      <c r="K322" s="240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148</v>
      </c>
      <c r="AU322" s="250" t="s">
        <v>86</v>
      </c>
      <c r="AV322" s="12" t="s">
        <v>86</v>
      </c>
      <c r="AW322" s="12" t="s">
        <v>33</v>
      </c>
      <c r="AX322" s="12" t="s">
        <v>77</v>
      </c>
      <c r="AY322" s="250" t="s">
        <v>138</v>
      </c>
    </row>
    <row r="323" s="13" customFormat="1">
      <c r="B323" s="251"/>
      <c r="C323" s="252"/>
      <c r="D323" s="241" t="s">
        <v>148</v>
      </c>
      <c r="E323" s="253" t="s">
        <v>1</v>
      </c>
      <c r="F323" s="254" t="s">
        <v>155</v>
      </c>
      <c r="G323" s="252"/>
      <c r="H323" s="255">
        <v>30.959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AT323" s="261" t="s">
        <v>148</v>
      </c>
      <c r="AU323" s="261" t="s">
        <v>86</v>
      </c>
      <c r="AV323" s="13" t="s">
        <v>146</v>
      </c>
      <c r="AW323" s="13" t="s">
        <v>33</v>
      </c>
      <c r="AX323" s="13" t="s">
        <v>82</v>
      </c>
      <c r="AY323" s="261" t="s">
        <v>138</v>
      </c>
    </row>
    <row r="324" s="1" customFormat="1" ht="24" customHeight="1">
      <c r="B324" s="38"/>
      <c r="C324" s="226" t="s">
        <v>337</v>
      </c>
      <c r="D324" s="226" t="s">
        <v>141</v>
      </c>
      <c r="E324" s="227" t="s">
        <v>338</v>
      </c>
      <c r="F324" s="228" t="s">
        <v>339</v>
      </c>
      <c r="G324" s="229" t="s">
        <v>144</v>
      </c>
      <c r="H324" s="230">
        <v>30.959</v>
      </c>
      <c r="I324" s="231"/>
      <c r="J324" s="232">
        <f>ROUND(I324*H324,2)</f>
        <v>0</v>
      </c>
      <c r="K324" s="228" t="s">
        <v>158</v>
      </c>
      <c r="L324" s="43"/>
      <c r="M324" s="233" t="s">
        <v>1</v>
      </c>
      <c r="N324" s="234" t="s">
        <v>43</v>
      </c>
      <c r="O324" s="86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AR324" s="237" t="s">
        <v>240</v>
      </c>
      <c r="AT324" s="237" t="s">
        <v>141</v>
      </c>
      <c r="AU324" s="237" t="s">
        <v>86</v>
      </c>
      <c r="AY324" s="17" t="s">
        <v>138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86</v>
      </c>
      <c r="BK324" s="238">
        <f>ROUND(I324*H324,2)</f>
        <v>0</v>
      </c>
      <c r="BL324" s="17" t="s">
        <v>240</v>
      </c>
      <c r="BM324" s="237" t="s">
        <v>340</v>
      </c>
    </row>
    <row r="325" s="12" customFormat="1">
      <c r="B325" s="239"/>
      <c r="C325" s="240"/>
      <c r="D325" s="241" t="s">
        <v>148</v>
      </c>
      <c r="E325" s="242" t="s">
        <v>1</v>
      </c>
      <c r="F325" s="243" t="s">
        <v>172</v>
      </c>
      <c r="G325" s="240"/>
      <c r="H325" s="244">
        <v>16.184999999999999</v>
      </c>
      <c r="I325" s="245"/>
      <c r="J325" s="240"/>
      <c r="K325" s="240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148</v>
      </c>
      <c r="AU325" s="250" t="s">
        <v>86</v>
      </c>
      <c r="AV325" s="12" t="s">
        <v>86</v>
      </c>
      <c r="AW325" s="12" t="s">
        <v>33</v>
      </c>
      <c r="AX325" s="12" t="s">
        <v>77</v>
      </c>
      <c r="AY325" s="250" t="s">
        <v>138</v>
      </c>
    </row>
    <row r="326" s="12" customFormat="1">
      <c r="B326" s="239"/>
      <c r="C326" s="240"/>
      <c r="D326" s="241" t="s">
        <v>148</v>
      </c>
      <c r="E326" s="242" t="s">
        <v>1</v>
      </c>
      <c r="F326" s="243" t="s">
        <v>173</v>
      </c>
      <c r="G326" s="240"/>
      <c r="H326" s="244">
        <v>14.773999999999999</v>
      </c>
      <c r="I326" s="245"/>
      <c r="J326" s="240"/>
      <c r="K326" s="240"/>
      <c r="L326" s="246"/>
      <c r="M326" s="247"/>
      <c r="N326" s="248"/>
      <c r="O326" s="248"/>
      <c r="P326" s="248"/>
      <c r="Q326" s="248"/>
      <c r="R326" s="248"/>
      <c r="S326" s="248"/>
      <c r="T326" s="249"/>
      <c r="AT326" s="250" t="s">
        <v>148</v>
      </c>
      <c r="AU326" s="250" t="s">
        <v>86</v>
      </c>
      <c r="AV326" s="12" t="s">
        <v>86</v>
      </c>
      <c r="AW326" s="12" t="s">
        <v>33</v>
      </c>
      <c r="AX326" s="12" t="s">
        <v>77</v>
      </c>
      <c r="AY326" s="250" t="s">
        <v>138</v>
      </c>
    </row>
    <row r="327" s="13" customFormat="1">
      <c r="B327" s="251"/>
      <c r="C327" s="252"/>
      <c r="D327" s="241" t="s">
        <v>148</v>
      </c>
      <c r="E327" s="253" t="s">
        <v>1</v>
      </c>
      <c r="F327" s="254" t="s">
        <v>155</v>
      </c>
      <c r="G327" s="252"/>
      <c r="H327" s="255">
        <v>30.959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AT327" s="261" t="s">
        <v>148</v>
      </c>
      <c r="AU327" s="261" t="s">
        <v>86</v>
      </c>
      <c r="AV327" s="13" t="s">
        <v>146</v>
      </c>
      <c r="AW327" s="13" t="s">
        <v>33</v>
      </c>
      <c r="AX327" s="13" t="s">
        <v>82</v>
      </c>
      <c r="AY327" s="261" t="s">
        <v>138</v>
      </c>
    </row>
    <row r="328" s="1" customFormat="1" ht="24" customHeight="1">
      <c r="B328" s="38"/>
      <c r="C328" s="283" t="s">
        <v>341</v>
      </c>
      <c r="D328" s="283" t="s">
        <v>342</v>
      </c>
      <c r="E328" s="284" t="s">
        <v>343</v>
      </c>
      <c r="F328" s="285" t="s">
        <v>344</v>
      </c>
      <c r="G328" s="286" t="s">
        <v>144</v>
      </c>
      <c r="H328" s="287">
        <v>32.506999999999998</v>
      </c>
      <c r="I328" s="288"/>
      <c r="J328" s="289">
        <f>ROUND(I328*H328,2)</f>
        <v>0</v>
      </c>
      <c r="K328" s="285" t="s">
        <v>158</v>
      </c>
      <c r="L328" s="290"/>
      <c r="M328" s="291" t="s">
        <v>1</v>
      </c>
      <c r="N328" s="292" t="s">
        <v>43</v>
      </c>
      <c r="O328" s="86"/>
      <c r="P328" s="235">
        <f>O328*H328</f>
        <v>0</v>
      </c>
      <c r="Q328" s="235">
        <v>0.0025000000000000001</v>
      </c>
      <c r="R328" s="235">
        <f>Q328*H328</f>
        <v>0.081267499999999993</v>
      </c>
      <c r="S328" s="235">
        <v>0</v>
      </c>
      <c r="T328" s="236">
        <f>S328*H328</f>
        <v>0</v>
      </c>
      <c r="AR328" s="237" t="s">
        <v>341</v>
      </c>
      <c r="AT328" s="237" t="s">
        <v>342</v>
      </c>
      <c r="AU328" s="237" t="s">
        <v>86</v>
      </c>
      <c r="AY328" s="17" t="s">
        <v>138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86</v>
      </c>
      <c r="BK328" s="238">
        <f>ROUND(I328*H328,2)</f>
        <v>0</v>
      </c>
      <c r="BL328" s="17" t="s">
        <v>240</v>
      </c>
      <c r="BM328" s="237" t="s">
        <v>345</v>
      </c>
    </row>
    <row r="329" s="12" customFormat="1">
      <c r="B329" s="239"/>
      <c r="C329" s="240"/>
      <c r="D329" s="241" t="s">
        <v>148</v>
      </c>
      <c r="E329" s="242" t="s">
        <v>1</v>
      </c>
      <c r="F329" s="243" t="s">
        <v>172</v>
      </c>
      <c r="G329" s="240"/>
      <c r="H329" s="244">
        <v>16.184999999999999</v>
      </c>
      <c r="I329" s="245"/>
      <c r="J329" s="240"/>
      <c r="K329" s="240"/>
      <c r="L329" s="246"/>
      <c r="M329" s="247"/>
      <c r="N329" s="248"/>
      <c r="O329" s="248"/>
      <c r="P329" s="248"/>
      <c r="Q329" s="248"/>
      <c r="R329" s="248"/>
      <c r="S329" s="248"/>
      <c r="T329" s="249"/>
      <c r="AT329" s="250" t="s">
        <v>148</v>
      </c>
      <c r="AU329" s="250" t="s">
        <v>86</v>
      </c>
      <c r="AV329" s="12" t="s">
        <v>86</v>
      </c>
      <c r="AW329" s="12" t="s">
        <v>33</v>
      </c>
      <c r="AX329" s="12" t="s">
        <v>77</v>
      </c>
      <c r="AY329" s="250" t="s">
        <v>138</v>
      </c>
    </row>
    <row r="330" s="12" customFormat="1">
      <c r="B330" s="239"/>
      <c r="C330" s="240"/>
      <c r="D330" s="241" t="s">
        <v>148</v>
      </c>
      <c r="E330" s="242" t="s">
        <v>1</v>
      </c>
      <c r="F330" s="243" t="s">
        <v>173</v>
      </c>
      <c r="G330" s="240"/>
      <c r="H330" s="244">
        <v>14.773999999999999</v>
      </c>
      <c r="I330" s="245"/>
      <c r="J330" s="240"/>
      <c r="K330" s="240"/>
      <c r="L330" s="246"/>
      <c r="M330" s="247"/>
      <c r="N330" s="248"/>
      <c r="O330" s="248"/>
      <c r="P330" s="248"/>
      <c r="Q330" s="248"/>
      <c r="R330" s="248"/>
      <c r="S330" s="248"/>
      <c r="T330" s="249"/>
      <c r="AT330" s="250" t="s">
        <v>148</v>
      </c>
      <c r="AU330" s="250" t="s">
        <v>86</v>
      </c>
      <c r="AV330" s="12" t="s">
        <v>86</v>
      </c>
      <c r="AW330" s="12" t="s">
        <v>33</v>
      </c>
      <c r="AX330" s="12" t="s">
        <v>77</v>
      </c>
      <c r="AY330" s="250" t="s">
        <v>138</v>
      </c>
    </row>
    <row r="331" s="13" customFormat="1">
      <c r="B331" s="251"/>
      <c r="C331" s="252"/>
      <c r="D331" s="241" t="s">
        <v>148</v>
      </c>
      <c r="E331" s="253" t="s">
        <v>1</v>
      </c>
      <c r="F331" s="254" t="s">
        <v>155</v>
      </c>
      <c r="G331" s="252"/>
      <c r="H331" s="255">
        <v>30.959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AT331" s="261" t="s">
        <v>148</v>
      </c>
      <c r="AU331" s="261" t="s">
        <v>86</v>
      </c>
      <c r="AV331" s="13" t="s">
        <v>146</v>
      </c>
      <c r="AW331" s="13" t="s">
        <v>33</v>
      </c>
      <c r="AX331" s="13" t="s">
        <v>82</v>
      </c>
      <c r="AY331" s="261" t="s">
        <v>138</v>
      </c>
    </row>
    <row r="332" s="12" customFormat="1">
      <c r="B332" s="239"/>
      <c r="C332" s="240"/>
      <c r="D332" s="241" t="s">
        <v>148</v>
      </c>
      <c r="E332" s="240"/>
      <c r="F332" s="243" t="s">
        <v>346</v>
      </c>
      <c r="G332" s="240"/>
      <c r="H332" s="244">
        <v>32.506999999999998</v>
      </c>
      <c r="I332" s="245"/>
      <c r="J332" s="240"/>
      <c r="K332" s="240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148</v>
      </c>
      <c r="AU332" s="250" t="s">
        <v>86</v>
      </c>
      <c r="AV332" s="12" t="s">
        <v>86</v>
      </c>
      <c r="AW332" s="12" t="s">
        <v>4</v>
      </c>
      <c r="AX332" s="12" t="s">
        <v>82</v>
      </c>
      <c r="AY332" s="250" t="s">
        <v>138</v>
      </c>
    </row>
    <row r="333" s="1" customFormat="1" ht="24" customHeight="1">
      <c r="B333" s="38"/>
      <c r="C333" s="226" t="s">
        <v>347</v>
      </c>
      <c r="D333" s="226" t="s">
        <v>141</v>
      </c>
      <c r="E333" s="227" t="s">
        <v>348</v>
      </c>
      <c r="F333" s="228" t="s">
        <v>349</v>
      </c>
      <c r="G333" s="229" t="s">
        <v>144</v>
      </c>
      <c r="H333" s="230">
        <v>30.959</v>
      </c>
      <c r="I333" s="231"/>
      <c r="J333" s="232">
        <f>ROUND(I333*H333,2)</f>
        <v>0</v>
      </c>
      <c r="K333" s="228" t="s">
        <v>158</v>
      </c>
      <c r="L333" s="43"/>
      <c r="M333" s="233" t="s">
        <v>1</v>
      </c>
      <c r="N333" s="234" t="s">
        <v>43</v>
      </c>
      <c r="O333" s="86"/>
      <c r="P333" s="235">
        <f>O333*H333</f>
        <v>0</v>
      </c>
      <c r="Q333" s="235">
        <v>0</v>
      </c>
      <c r="R333" s="235">
        <f>Q333*H333</f>
        <v>0</v>
      </c>
      <c r="S333" s="235">
        <v>0.13500000000000001</v>
      </c>
      <c r="T333" s="236">
        <f>S333*H333</f>
        <v>4.1794650000000004</v>
      </c>
      <c r="AR333" s="237" t="s">
        <v>240</v>
      </c>
      <c r="AT333" s="237" t="s">
        <v>141</v>
      </c>
      <c r="AU333" s="237" t="s">
        <v>86</v>
      </c>
      <c r="AY333" s="17" t="s">
        <v>138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86</v>
      </c>
      <c r="BK333" s="238">
        <f>ROUND(I333*H333,2)</f>
        <v>0</v>
      </c>
      <c r="BL333" s="17" t="s">
        <v>240</v>
      </c>
      <c r="BM333" s="237" t="s">
        <v>350</v>
      </c>
    </row>
    <row r="334" s="12" customFormat="1">
      <c r="B334" s="239"/>
      <c r="C334" s="240"/>
      <c r="D334" s="241" t="s">
        <v>148</v>
      </c>
      <c r="E334" s="242" t="s">
        <v>1</v>
      </c>
      <c r="F334" s="243" t="s">
        <v>172</v>
      </c>
      <c r="G334" s="240"/>
      <c r="H334" s="244">
        <v>16.184999999999999</v>
      </c>
      <c r="I334" s="245"/>
      <c r="J334" s="240"/>
      <c r="K334" s="240"/>
      <c r="L334" s="246"/>
      <c r="M334" s="247"/>
      <c r="N334" s="248"/>
      <c r="O334" s="248"/>
      <c r="P334" s="248"/>
      <c r="Q334" s="248"/>
      <c r="R334" s="248"/>
      <c r="S334" s="248"/>
      <c r="T334" s="249"/>
      <c r="AT334" s="250" t="s">
        <v>148</v>
      </c>
      <c r="AU334" s="250" t="s">
        <v>86</v>
      </c>
      <c r="AV334" s="12" t="s">
        <v>86</v>
      </c>
      <c r="AW334" s="12" t="s">
        <v>33</v>
      </c>
      <c r="AX334" s="12" t="s">
        <v>77</v>
      </c>
      <c r="AY334" s="250" t="s">
        <v>138</v>
      </c>
    </row>
    <row r="335" s="12" customFormat="1">
      <c r="B335" s="239"/>
      <c r="C335" s="240"/>
      <c r="D335" s="241" t="s">
        <v>148</v>
      </c>
      <c r="E335" s="242" t="s">
        <v>1</v>
      </c>
      <c r="F335" s="243" t="s">
        <v>173</v>
      </c>
      <c r="G335" s="240"/>
      <c r="H335" s="244">
        <v>14.773999999999999</v>
      </c>
      <c r="I335" s="245"/>
      <c r="J335" s="240"/>
      <c r="K335" s="240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148</v>
      </c>
      <c r="AU335" s="250" t="s">
        <v>86</v>
      </c>
      <c r="AV335" s="12" t="s">
        <v>86</v>
      </c>
      <c r="AW335" s="12" t="s">
        <v>33</v>
      </c>
      <c r="AX335" s="12" t="s">
        <v>77</v>
      </c>
      <c r="AY335" s="250" t="s">
        <v>138</v>
      </c>
    </row>
    <row r="336" s="13" customFormat="1">
      <c r="B336" s="251"/>
      <c r="C336" s="252"/>
      <c r="D336" s="241" t="s">
        <v>148</v>
      </c>
      <c r="E336" s="253" t="s">
        <v>1</v>
      </c>
      <c r="F336" s="254" t="s">
        <v>155</v>
      </c>
      <c r="G336" s="252"/>
      <c r="H336" s="255">
        <v>30.959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AT336" s="261" t="s">
        <v>148</v>
      </c>
      <c r="AU336" s="261" t="s">
        <v>86</v>
      </c>
      <c r="AV336" s="13" t="s">
        <v>146</v>
      </c>
      <c r="AW336" s="13" t="s">
        <v>33</v>
      </c>
      <c r="AX336" s="13" t="s">
        <v>82</v>
      </c>
      <c r="AY336" s="261" t="s">
        <v>138</v>
      </c>
    </row>
    <row r="337" s="1" customFormat="1" ht="24" customHeight="1">
      <c r="B337" s="38"/>
      <c r="C337" s="226" t="s">
        <v>351</v>
      </c>
      <c r="D337" s="226" t="s">
        <v>141</v>
      </c>
      <c r="E337" s="227" t="s">
        <v>352</v>
      </c>
      <c r="F337" s="228" t="s">
        <v>353</v>
      </c>
      <c r="G337" s="229" t="s">
        <v>300</v>
      </c>
      <c r="H337" s="230">
        <v>0.081000000000000003</v>
      </c>
      <c r="I337" s="231"/>
      <c r="J337" s="232">
        <f>ROUND(I337*H337,2)</f>
        <v>0</v>
      </c>
      <c r="K337" s="228" t="s">
        <v>145</v>
      </c>
      <c r="L337" s="43"/>
      <c r="M337" s="233" t="s">
        <v>1</v>
      </c>
      <c r="N337" s="234" t="s">
        <v>43</v>
      </c>
      <c r="O337" s="86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6">
        <f>S337*H337</f>
        <v>0</v>
      </c>
      <c r="AR337" s="237" t="s">
        <v>240</v>
      </c>
      <c r="AT337" s="237" t="s">
        <v>141</v>
      </c>
      <c r="AU337" s="237" t="s">
        <v>86</v>
      </c>
      <c r="AY337" s="17" t="s">
        <v>138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86</v>
      </c>
      <c r="BK337" s="238">
        <f>ROUND(I337*H337,2)</f>
        <v>0</v>
      </c>
      <c r="BL337" s="17" t="s">
        <v>240</v>
      </c>
      <c r="BM337" s="237" t="s">
        <v>354</v>
      </c>
    </row>
    <row r="338" s="11" customFormat="1" ht="22.8" customHeight="1">
      <c r="B338" s="211"/>
      <c r="C338" s="212"/>
      <c r="D338" s="213" t="s">
        <v>76</v>
      </c>
      <c r="E338" s="224" t="s">
        <v>355</v>
      </c>
      <c r="F338" s="224" t="s">
        <v>356</v>
      </c>
      <c r="G338" s="212"/>
      <c r="H338" s="212"/>
      <c r="I338" s="215"/>
      <c r="J338" s="225">
        <f>BK338</f>
        <v>0</v>
      </c>
      <c r="K338" s="212"/>
      <c r="L338" s="216"/>
      <c r="M338" s="217"/>
      <c r="N338" s="218"/>
      <c r="O338" s="218"/>
      <c r="P338" s="219">
        <f>SUM(P339:P349)</f>
        <v>0</v>
      </c>
      <c r="Q338" s="218"/>
      <c r="R338" s="219">
        <f>SUM(R339:R349)</f>
        <v>0.0044609999999999997</v>
      </c>
      <c r="S338" s="218"/>
      <c r="T338" s="220">
        <f>SUM(T339:T349)</f>
        <v>0</v>
      </c>
      <c r="AR338" s="221" t="s">
        <v>86</v>
      </c>
      <c r="AT338" s="222" t="s">
        <v>76</v>
      </c>
      <c r="AU338" s="222" t="s">
        <v>82</v>
      </c>
      <c r="AY338" s="221" t="s">
        <v>138</v>
      </c>
      <c r="BK338" s="223">
        <f>SUM(BK339:BK349)</f>
        <v>0</v>
      </c>
    </row>
    <row r="339" s="1" customFormat="1" ht="16.5" customHeight="1">
      <c r="B339" s="38"/>
      <c r="C339" s="226" t="s">
        <v>357</v>
      </c>
      <c r="D339" s="226" t="s">
        <v>141</v>
      </c>
      <c r="E339" s="227" t="s">
        <v>358</v>
      </c>
      <c r="F339" s="228" t="s">
        <v>359</v>
      </c>
      <c r="G339" s="229" t="s">
        <v>360</v>
      </c>
      <c r="H339" s="230">
        <v>1</v>
      </c>
      <c r="I339" s="231"/>
      <c r="J339" s="232">
        <f>ROUND(I339*H339,2)</f>
        <v>0</v>
      </c>
      <c r="K339" s="228" t="s">
        <v>1</v>
      </c>
      <c r="L339" s="43"/>
      <c r="M339" s="233" t="s">
        <v>1</v>
      </c>
      <c r="N339" s="234" t="s">
        <v>43</v>
      </c>
      <c r="O339" s="86"/>
      <c r="P339" s="235">
        <f>O339*H339</f>
        <v>0</v>
      </c>
      <c r="Q339" s="235">
        <v>0</v>
      </c>
      <c r="R339" s="235">
        <f>Q339*H339</f>
        <v>0</v>
      </c>
      <c r="S339" s="235">
        <v>0</v>
      </c>
      <c r="T339" s="236">
        <f>S339*H339</f>
        <v>0</v>
      </c>
      <c r="AR339" s="237" t="s">
        <v>240</v>
      </c>
      <c r="AT339" s="237" t="s">
        <v>141</v>
      </c>
      <c r="AU339" s="237" t="s">
        <v>86</v>
      </c>
      <c r="AY339" s="17" t="s">
        <v>138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86</v>
      </c>
      <c r="BK339" s="238">
        <f>ROUND(I339*H339,2)</f>
        <v>0</v>
      </c>
      <c r="BL339" s="17" t="s">
        <v>240</v>
      </c>
      <c r="BM339" s="237" t="s">
        <v>361</v>
      </c>
    </row>
    <row r="340" s="12" customFormat="1">
      <c r="B340" s="239"/>
      <c r="C340" s="240"/>
      <c r="D340" s="241" t="s">
        <v>148</v>
      </c>
      <c r="E340" s="242" t="s">
        <v>1</v>
      </c>
      <c r="F340" s="243" t="s">
        <v>82</v>
      </c>
      <c r="G340" s="240"/>
      <c r="H340" s="244">
        <v>1</v>
      </c>
      <c r="I340" s="245"/>
      <c r="J340" s="240"/>
      <c r="K340" s="240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148</v>
      </c>
      <c r="AU340" s="250" t="s">
        <v>86</v>
      </c>
      <c r="AV340" s="12" t="s">
        <v>86</v>
      </c>
      <c r="AW340" s="12" t="s">
        <v>33</v>
      </c>
      <c r="AX340" s="12" t="s">
        <v>82</v>
      </c>
      <c r="AY340" s="250" t="s">
        <v>138</v>
      </c>
    </row>
    <row r="341" s="1" customFormat="1" ht="16.5" customHeight="1">
      <c r="B341" s="38"/>
      <c r="C341" s="226" t="s">
        <v>362</v>
      </c>
      <c r="D341" s="226" t="s">
        <v>141</v>
      </c>
      <c r="E341" s="227" t="s">
        <v>363</v>
      </c>
      <c r="F341" s="228" t="s">
        <v>364</v>
      </c>
      <c r="G341" s="229" t="s">
        <v>243</v>
      </c>
      <c r="H341" s="230">
        <v>1</v>
      </c>
      <c r="I341" s="231"/>
      <c r="J341" s="232">
        <f>ROUND(I341*H341,2)</f>
        <v>0</v>
      </c>
      <c r="K341" s="228" t="s">
        <v>158</v>
      </c>
      <c r="L341" s="43"/>
      <c r="M341" s="233" t="s">
        <v>1</v>
      </c>
      <c r="N341" s="234" t="s">
        <v>43</v>
      </c>
      <c r="O341" s="86"/>
      <c r="P341" s="235">
        <f>O341*H341</f>
        <v>0</v>
      </c>
      <c r="Q341" s="235">
        <v>0.0017700000000000001</v>
      </c>
      <c r="R341" s="235">
        <f>Q341*H341</f>
        <v>0.0017700000000000001</v>
      </c>
      <c r="S341" s="235">
        <v>0</v>
      </c>
      <c r="T341" s="236">
        <f>S341*H341</f>
        <v>0</v>
      </c>
      <c r="AR341" s="237" t="s">
        <v>240</v>
      </c>
      <c r="AT341" s="237" t="s">
        <v>141</v>
      </c>
      <c r="AU341" s="237" t="s">
        <v>86</v>
      </c>
      <c r="AY341" s="17" t="s">
        <v>138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86</v>
      </c>
      <c r="BK341" s="238">
        <f>ROUND(I341*H341,2)</f>
        <v>0</v>
      </c>
      <c r="BL341" s="17" t="s">
        <v>240</v>
      </c>
      <c r="BM341" s="237" t="s">
        <v>365</v>
      </c>
    </row>
    <row r="342" s="14" customFormat="1">
      <c r="B342" s="262"/>
      <c r="C342" s="263"/>
      <c r="D342" s="241" t="s">
        <v>148</v>
      </c>
      <c r="E342" s="264" t="s">
        <v>1</v>
      </c>
      <c r="F342" s="265" t="s">
        <v>223</v>
      </c>
      <c r="G342" s="263"/>
      <c r="H342" s="264" t="s">
        <v>1</v>
      </c>
      <c r="I342" s="266"/>
      <c r="J342" s="263"/>
      <c r="K342" s="263"/>
      <c r="L342" s="267"/>
      <c r="M342" s="268"/>
      <c r="N342" s="269"/>
      <c r="O342" s="269"/>
      <c r="P342" s="269"/>
      <c r="Q342" s="269"/>
      <c r="R342" s="269"/>
      <c r="S342" s="269"/>
      <c r="T342" s="270"/>
      <c r="AT342" s="271" t="s">
        <v>148</v>
      </c>
      <c r="AU342" s="271" t="s">
        <v>86</v>
      </c>
      <c r="AV342" s="14" t="s">
        <v>82</v>
      </c>
      <c r="AW342" s="14" t="s">
        <v>33</v>
      </c>
      <c r="AX342" s="14" t="s">
        <v>77</v>
      </c>
      <c r="AY342" s="271" t="s">
        <v>138</v>
      </c>
    </row>
    <row r="343" s="12" customFormat="1">
      <c r="B343" s="239"/>
      <c r="C343" s="240"/>
      <c r="D343" s="241" t="s">
        <v>148</v>
      </c>
      <c r="E343" s="242" t="s">
        <v>1</v>
      </c>
      <c r="F343" s="243" t="s">
        <v>366</v>
      </c>
      <c r="G343" s="240"/>
      <c r="H343" s="244">
        <v>1</v>
      </c>
      <c r="I343" s="245"/>
      <c r="J343" s="240"/>
      <c r="K343" s="240"/>
      <c r="L343" s="246"/>
      <c r="M343" s="247"/>
      <c r="N343" s="248"/>
      <c r="O343" s="248"/>
      <c r="P343" s="248"/>
      <c r="Q343" s="248"/>
      <c r="R343" s="248"/>
      <c r="S343" s="248"/>
      <c r="T343" s="249"/>
      <c r="AT343" s="250" t="s">
        <v>148</v>
      </c>
      <c r="AU343" s="250" t="s">
        <v>86</v>
      </c>
      <c r="AV343" s="12" t="s">
        <v>86</v>
      </c>
      <c r="AW343" s="12" t="s">
        <v>33</v>
      </c>
      <c r="AX343" s="12" t="s">
        <v>82</v>
      </c>
      <c r="AY343" s="250" t="s">
        <v>138</v>
      </c>
    </row>
    <row r="344" s="1" customFormat="1" ht="16.5" customHeight="1">
      <c r="B344" s="38"/>
      <c r="C344" s="226" t="s">
        <v>367</v>
      </c>
      <c r="D344" s="226" t="s">
        <v>141</v>
      </c>
      <c r="E344" s="227" t="s">
        <v>368</v>
      </c>
      <c r="F344" s="228" t="s">
        <v>369</v>
      </c>
      <c r="G344" s="229" t="s">
        <v>243</v>
      </c>
      <c r="H344" s="230">
        <v>5.8499999999999996</v>
      </c>
      <c r="I344" s="231"/>
      <c r="J344" s="232">
        <f>ROUND(I344*H344,2)</f>
        <v>0</v>
      </c>
      <c r="K344" s="228" t="s">
        <v>158</v>
      </c>
      <c r="L344" s="43"/>
      <c r="M344" s="233" t="s">
        <v>1</v>
      </c>
      <c r="N344" s="234" t="s">
        <v>43</v>
      </c>
      <c r="O344" s="86"/>
      <c r="P344" s="235">
        <f>O344*H344</f>
        <v>0</v>
      </c>
      <c r="Q344" s="235">
        <v>0.00046000000000000001</v>
      </c>
      <c r="R344" s="235">
        <f>Q344*H344</f>
        <v>0.0026909999999999998</v>
      </c>
      <c r="S344" s="235">
        <v>0</v>
      </c>
      <c r="T344" s="236">
        <f>S344*H344</f>
        <v>0</v>
      </c>
      <c r="AR344" s="237" t="s">
        <v>240</v>
      </c>
      <c r="AT344" s="237" t="s">
        <v>141</v>
      </c>
      <c r="AU344" s="237" t="s">
        <v>86</v>
      </c>
      <c r="AY344" s="17" t="s">
        <v>138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86</v>
      </c>
      <c r="BK344" s="238">
        <f>ROUND(I344*H344,2)</f>
        <v>0</v>
      </c>
      <c r="BL344" s="17" t="s">
        <v>240</v>
      </c>
      <c r="BM344" s="237" t="s">
        <v>370</v>
      </c>
    </row>
    <row r="345" s="14" customFormat="1">
      <c r="B345" s="262"/>
      <c r="C345" s="263"/>
      <c r="D345" s="241" t="s">
        <v>148</v>
      </c>
      <c r="E345" s="264" t="s">
        <v>1</v>
      </c>
      <c r="F345" s="265" t="s">
        <v>219</v>
      </c>
      <c r="G345" s="263"/>
      <c r="H345" s="264" t="s">
        <v>1</v>
      </c>
      <c r="I345" s="266"/>
      <c r="J345" s="263"/>
      <c r="K345" s="263"/>
      <c r="L345" s="267"/>
      <c r="M345" s="268"/>
      <c r="N345" s="269"/>
      <c r="O345" s="269"/>
      <c r="P345" s="269"/>
      <c r="Q345" s="269"/>
      <c r="R345" s="269"/>
      <c r="S345" s="269"/>
      <c r="T345" s="270"/>
      <c r="AT345" s="271" t="s">
        <v>148</v>
      </c>
      <c r="AU345" s="271" t="s">
        <v>86</v>
      </c>
      <c r="AV345" s="14" t="s">
        <v>82</v>
      </c>
      <c r="AW345" s="14" t="s">
        <v>33</v>
      </c>
      <c r="AX345" s="14" t="s">
        <v>77</v>
      </c>
      <c r="AY345" s="271" t="s">
        <v>138</v>
      </c>
    </row>
    <row r="346" s="12" customFormat="1">
      <c r="B346" s="239"/>
      <c r="C346" s="240"/>
      <c r="D346" s="241" t="s">
        <v>148</v>
      </c>
      <c r="E346" s="242" t="s">
        <v>1</v>
      </c>
      <c r="F346" s="243" t="s">
        <v>288</v>
      </c>
      <c r="G346" s="240"/>
      <c r="H346" s="244">
        <v>3.8500000000000001</v>
      </c>
      <c r="I346" s="245"/>
      <c r="J346" s="240"/>
      <c r="K346" s="240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148</v>
      </c>
      <c r="AU346" s="250" t="s">
        <v>86</v>
      </c>
      <c r="AV346" s="12" t="s">
        <v>86</v>
      </c>
      <c r="AW346" s="12" t="s">
        <v>33</v>
      </c>
      <c r="AX346" s="12" t="s">
        <v>77</v>
      </c>
      <c r="AY346" s="250" t="s">
        <v>138</v>
      </c>
    </row>
    <row r="347" s="12" customFormat="1">
      <c r="B347" s="239"/>
      <c r="C347" s="240"/>
      <c r="D347" s="241" t="s">
        <v>148</v>
      </c>
      <c r="E347" s="242" t="s">
        <v>1</v>
      </c>
      <c r="F347" s="243" t="s">
        <v>289</v>
      </c>
      <c r="G347" s="240"/>
      <c r="H347" s="244">
        <v>2</v>
      </c>
      <c r="I347" s="245"/>
      <c r="J347" s="240"/>
      <c r="K347" s="240"/>
      <c r="L347" s="246"/>
      <c r="M347" s="247"/>
      <c r="N347" s="248"/>
      <c r="O347" s="248"/>
      <c r="P347" s="248"/>
      <c r="Q347" s="248"/>
      <c r="R347" s="248"/>
      <c r="S347" s="248"/>
      <c r="T347" s="249"/>
      <c r="AT347" s="250" t="s">
        <v>148</v>
      </c>
      <c r="AU347" s="250" t="s">
        <v>86</v>
      </c>
      <c r="AV347" s="12" t="s">
        <v>86</v>
      </c>
      <c r="AW347" s="12" t="s">
        <v>33</v>
      </c>
      <c r="AX347" s="12" t="s">
        <v>77</v>
      </c>
      <c r="AY347" s="250" t="s">
        <v>138</v>
      </c>
    </row>
    <row r="348" s="13" customFormat="1">
      <c r="B348" s="251"/>
      <c r="C348" s="252"/>
      <c r="D348" s="241" t="s">
        <v>148</v>
      </c>
      <c r="E348" s="253" t="s">
        <v>1</v>
      </c>
      <c r="F348" s="254" t="s">
        <v>155</v>
      </c>
      <c r="G348" s="252"/>
      <c r="H348" s="255">
        <v>5.8499999999999996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AT348" s="261" t="s">
        <v>148</v>
      </c>
      <c r="AU348" s="261" t="s">
        <v>86</v>
      </c>
      <c r="AV348" s="13" t="s">
        <v>146</v>
      </c>
      <c r="AW348" s="13" t="s">
        <v>33</v>
      </c>
      <c r="AX348" s="13" t="s">
        <v>82</v>
      </c>
      <c r="AY348" s="261" t="s">
        <v>138</v>
      </c>
    </row>
    <row r="349" s="1" customFormat="1" ht="24" customHeight="1">
      <c r="B349" s="38"/>
      <c r="C349" s="226" t="s">
        <v>371</v>
      </c>
      <c r="D349" s="226" t="s">
        <v>141</v>
      </c>
      <c r="E349" s="227" t="s">
        <v>372</v>
      </c>
      <c r="F349" s="228" t="s">
        <v>373</v>
      </c>
      <c r="G349" s="229" t="s">
        <v>300</v>
      </c>
      <c r="H349" s="230">
        <v>0.0040000000000000001</v>
      </c>
      <c r="I349" s="231"/>
      <c r="J349" s="232">
        <f>ROUND(I349*H349,2)</f>
        <v>0</v>
      </c>
      <c r="K349" s="228" t="s">
        <v>145</v>
      </c>
      <c r="L349" s="43"/>
      <c r="M349" s="233" t="s">
        <v>1</v>
      </c>
      <c r="N349" s="234" t="s">
        <v>43</v>
      </c>
      <c r="O349" s="86"/>
      <c r="P349" s="235">
        <f>O349*H349</f>
        <v>0</v>
      </c>
      <c r="Q349" s="235">
        <v>0</v>
      </c>
      <c r="R349" s="235">
        <f>Q349*H349</f>
        <v>0</v>
      </c>
      <c r="S349" s="235">
        <v>0</v>
      </c>
      <c r="T349" s="236">
        <f>S349*H349</f>
        <v>0</v>
      </c>
      <c r="AR349" s="237" t="s">
        <v>240</v>
      </c>
      <c r="AT349" s="237" t="s">
        <v>141</v>
      </c>
      <c r="AU349" s="237" t="s">
        <v>86</v>
      </c>
      <c r="AY349" s="17" t="s">
        <v>138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86</v>
      </c>
      <c r="BK349" s="238">
        <f>ROUND(I349*H349,2)</f>
        <v>0</v>
      </c>
      <c r="BL349" s="17" t="s">
        <v>240</v>
      </c>
      <c r="BM349" s="237" t="s">
        <v>374</v>
      </c>
    </row>
    <row r="350" s="11" customFormat="1" ht="22.8" customHeight="1">
      <c r="B350" s="211"/>
      <c r="C350" s="212"/>
      <c r="D350" s="213" t="s">
        <v>76</v>
      </c>
      <c r="E350" s="224" t="s">
        <v>375</v>
      </c>
      <c r="F350" s="224" t="s">
        <v>376</v>
      </c>
      <c r="G350" s="212"/>
      <c r="H350" s="212"/>
      <c r="I350" s="215"/>
      <c r="J350" s="225">
        <f>BK350</f>
        <v>0</v>
      </c>
      <c r="K350" s="212"/>
      <c r="L350" s="216"/>
      <c r="M350" s="217"/>
      <c r="N350" s="218"/>
      <c r="O350" s="218"/>
      <c r="P350" s="219">
        <f>SUM(P351:P359)</f>
        <v>0</v>
      </c>
      <c r="Q350" s="218"/>
      <c r="R350" s="219">
        <f>SUM(R351:R359)</f>
        <v>0.014988</v>
      </c>
      <c r="S350" s="218"/>
      <c r="T350" s="220">
        <f>SUM(T351:T359)</f>
        <v>0</v>
      </c>
      <c r="AR350" s="221" t="s">
        <v>86</v>
      </c>
      <c r="AT350" s="222" t="s">
        <v>76</v>
      </c>
      <c r="AU350" s="222" t="s">
        <v>82</v>
      </c>
      <c r="AY350" s="221" t="s">
        <v>138</v>
      </c>
      <c r="BK350" s="223">
        <f>SUM(BK351:BK359)</f>
        <v>0</v>
      </c>
    </row>
    <row r="351" s="1" customFormat="1" ht="24" customHeight="1">
      <c r="B351" s="38"/>
      <c r="C351" s="226" t="s">
        <v>377</v>
      </c>
      <c r="D351" s="226" t="s">
        <v>141</v>
      </c>
      <c r="E351" s="227" t="s">
        <v>378</v>
      </c>
      <c r="F351" s="228" t="s">
        <v>379</v>
      </c>
      <c r="G351" s="229" t="s">
        <v>243</v>
      </c>
      <c r="H351" s="230">
        <v>15.800000000000001</v>
      </c>
      <c r="I351" s="231"/>
      <c r="J351" s="232">
        <f>ROUND(I351*H351,2)</f>
        <v>0</v>
      </c>
      <c r="K351" s="228" t="s">
        <v>145</v>
      </c>
      <c r="L351" s="43"/>
      <c r="M351" s="233" t="s">
        <v>1</v>
      </c>
      <c r="N351" s="234" t="s">
        <v>43</v>
      </c>
      <c r="O351" s="86"/>
      <c r="P351" s="235">
        <f>O351*H351</f>
        <v>0</v>
      </c>
      <c r="Q351" s="235">
        <v>0.00066</v>
      </c>
      <c r="R351" s="235">
        <f>Q351*H351</f>
        <v>0.010428</v>
      </c>
      <c r="S351" s="235">
        <v>0</v>
      </c>
      <c r="T351" s="236">
        <f>S351*H351</f>
        <v>0</v>
      </c>
      <c r="AR351" s="237" t="s">
        <v>240</v>
      </c>
      <c r="AT351" s="237" t="s">
        <v>141</v>
      </c>
      <c r="AU351" s="237" t="s">
        <v>86</v>
      </c>
      <c r="AY351" s="17" t="s">
        <v>138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86</v>
      </c>
      <c r="BK351" s="238">
        <f>ROUND(I351*H351,2)</f>
        <v>0</v>
      </c>
      <c r="BL351" s="17" t="s">
        <v>240</v>
      </c>
      <c r="BM351" s="237" t="s">
        <v>380</v>
      </c>
    </row>
    <row r="352" s="14" customFormat="1">
      <c r="B352" s="262"/>
      <c r="C352" s="263"/>
      <c r="D352" s="241" t="s">
        <v>148</v>
      </c>
      <c r="E352" s="264" t="s">
        <v>1</v>
      </c>
      <c r="F352" s="265" t="s">
        <v>223</v>
      </c>
      <c r="G352" s="263"/>
      <c r="H352" s="264" t="s">
        <v>1</v>
      </c>
      <c r="I352" s="266"/>
      <c r="J352" s="263"/>
      <c r="K352" s="263"/>
      <c r="L352" s="267"/>
      <c r="M352" s="268"/>
      <c r="N352" s="269"/>
      <c r="O352" s="269"/>
      <c r="P352" s="269"/>
      <c r="Q352" s="269"/>
      <c r="R352" s="269"/>
      <c r="S352" s="269"/>
      <c r="T352" s="270"/>
      <c r="AT352" s="271" t="s">
        <v>148</v>
      </c>
      <c r="AU352" s="271" t="s">
        <v>86</v>
      </c>
      <c r="AV352" s="14" t="s">
        <v>82</v>
      </c>
      <c r="AW352" s="14" t="s">
        <v>33</v>
      </c>
      <c r="AX352" s="14" t="s">
        <v>77</v>
      </c>
      <c r="AY352" s="271" t="s">
        <v>138</v>
      </c>
    </row>
    <row r="353" s="12" customFormat="1">
      <c r="B353" s="239"/>
      <c r="C353" s="240"/>
      <c r="D353" s="241" t="s">
        <v>148</v>
      </c>
      <c r="E353" s="242" t="s">
        <v>1</v>
      </c>
      <c r="F353" s="243" t="s">
        <v>381</v>
      </c>
      <c r="G353" s="240"/>
      <c r="H353" s="244">
        <v>15.800000000000001</v>
      </c>
      <c r="I353" s="245"/>
      <c r="J353" s="240"/>
      <c r="K353" s="240"/>
      <c r="L353" s="246"/>
      <c r="M353" s="247"/>
      <c r="N353" s="248"/>
      <c r="O353" s="248"/>
      <c r="P353" s="248"/>
      <c r="Q353" s="248"/>
      <c r="R353" s="248"/>
      <c r="S353" s="248"/>
      <c r="T353" s="249"/>
      <c r="AT353" s="250" t="s">
        <v>148</v>
      </c>
      <c r="AU353" s="250" t="s">
        <v>86</v>
      </c>
      <c r="AV353" s="12" t="s">
        <v>86</v>
      </c>
      <c r="AW353" s="12" t="s">
        <v>33</v>
      </c>
      <c r="AX353" s="12" t="s">
        <v>77</v>
      </c>
      <c r="AY353" s="250" t="s">
        <v>138</v>
      </c>
    </row>
    <row r="354" s="13" customFormat="1">
      <c r="B354" s="251"/>
      <c r="C354" s="252"/>
      <c r="D354" s="241" t="s">
        <v>148</v>
      </c>
      <c r="E354" s="253" t="s">
        <v>1</v>
      </c>
      <c r="F354" s="254" t="s">
        <v>155</v>
      </c>
      <c r="G354" s="252"/>
      <c r="H354" s="255">
        <v>15.800000000000001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AT354" s="261" t="s">
        <v>148</v>
      </c>
      <c r="AU354" s="261" t="s">
        <v>86</v>
      </c>
      <c r="AV354" s="13" t="s">
        <v>146</v>
      </c>
      <c r="AW354" s="13" t="s">
        <v>33</v>
      </c>
      <c r="AX354" s="13" t="s">
        <v>82</v>
      </c>
      <c r="AY354" s="261" t="s">
        <v>138</v>
      </c>
    </row>
    <row r="355" s="1" customFormat="1" ht="16.5" customHeight="1">
      <c r="B355" s="38"/>
      <c r="C355" s="226" t="s">
        <v>382</v>
      </c>
      <c r="D355" s="226" t="s">
        <v>141</v>
      </c>
      <c r="E355" s="227" t="s">
        <v>383</v>
      </c>
      <c r="F355" s="228" t="s">
        <v>384</v>
      </c>
      <c r="G355" s="229" t="s">
        <v>385</v>
      </c>
      <c r="H355" s="230">
        <v>6</v>
      </c>
      <c r="I355" s="231"/>
      <c r="J355" s="232">
        <f>ROUND(I355*H355,2)</f>
        <v>0</v>
      </c>
      <c r="K355" s="228" t="s">
        <v>158</v>
      </c>
      <c r="L355" s="43"/>
      <c r="M355" s="233" t="s">
        <v>1</v>
      </c>
      <c r="N355" s="234" t="s">
        <v>43</v>
      </c>
      <c r="O355" s="86"/>
      <c r="P355" s="235">
        <f>O355*H355</f>
        <v>0</v>
      </c>
      <c r="Q355" s="235">
        <v>0.00076000000000000004</v>
      </c>
      <c r="R355" s="235">
        <f>Q355*H355</f>
        <v>0.0045599999999999998</v>
      </c>
      <c r="S355" s="235">
        <v>0</v>
      </c>
      <c r="T355" s="236">
        <f>S355*H355</f>
        <v>0</v>
      </c>
      <c r="AR355" s="237" t="s">
        <v>240</v>
      </c>
      <c r="AT355" s="237" t="s">
        <v>141</v>
      </c>
      <c r="AU355" s="237" t="s">
        <v>86</v>
      </c>
      <c r="AY355" s="17" t="s">
        <v>138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86</v>
      </c>
      <c r="BK355" s="238">
        <f>ROUND(I355*H355,2)</f>
        <v>0</v>
      </c>
      <c r="BL355" s="17" t="s">
        <v>240</v>
      </c>
      <c r="BM355" s="237" t="s">
        <v>386</v>
      </c>
    </row>
    <row r="356" s="12" customFormat="1">
      <c r="B356" s="239"/>
      <c r="C356" s="240"/>
      <c r="D356" s="241" t="s">
        <v>148</v>
      </c>
      <c r="E356" s="242" t="s">
        <v>1</v>
      </c>
      <c r="F356" s="243" t="s">
        <v>387</v>
      </c>
      <c r="G356" s="240"/>
      <c r="H356" s="244">
        <v>3</v>
      </c>
      <c r="I356" s="245"/>
      <c r="J356" s="240"/>
      <c r="K356" s="240"/>
      <c r="L356" s="246"/>
      <c r="M356" s="247"/>
      <c r="N356" s="248"/>
      <c r="O356" s="248"/>
      <c r="P356" s="248"/>
      <c r="Q356" s="248"/>
      <c r="R356" s="248"/>
      <c r="S356" s="248"/>
      <c r="T356" s="249"/>
      <c r="AT356" s="250" t="s">
        <v>148</v>
      </c>
      <c r="AU356" s="250" t="s">
        <v>86</v>
      </c>
      <c r="AV356" s="12" t="s">
        <v>86</v>
      </c>
      <c r="AW356" s="12" t="s">
        <v>33</v>
      </c>
      <c r="AX356" s="12" t="s">
        <v>77</v>
      </c>
      <c r="AY356" s="250" t="s">
        <v>138</v>
      </c>
    </row>
    <row r="357" s="12" customFormat="1">
      <c r="B357" s="239"/>
      <c r="C357" s="240"/>
      <c r="D357" s="241" t="s">
        <v>148</v>
      </c>
      <c r="E357" s="242" t="s">
        <v>1</v>
      </c>
      <c r="F357" s="243" t="s">
        <v>388</v>
      </c>
      <c r="G357" s="240"/>
      <c r="H357" s="244">
        <v>3</v>
      </c>
      <c r="I357" s="245"/>
      <c r="J357" s="240"/>
      <c r="K357" s="240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148</v>
      </c>
      <c r="AU357" s="250" t="s">
        <v>86</v>
      </c>
      <c r="AV357" s="12" t="s">
        <v>86</v>
      </c>
      <c r="AW357" s="12" t="s">
        <v>33</v>
      </c>
      <c r="AX357" s="12" t="s">
        <v>77</v>
      </c>
      <c r="AY357" s="250" t="s">
        <v>138</v>
      </c>
    </row>
    <row r="358" s="13" customFormat="1">
      <c r="B358" s="251"/>
      <c r="C358" s="252"/>
      <c r="D358" s="241" t="s">
        <v>148</v>
      </c>
      <c r="E358" s="253" t="s">
        <v>1</v>
      </c>
      <c r="F358" s="254" t="s">
        <v>155</v>
      </c>
      <c r="G358" s="252"/>
      <c r="H358" s="255">
        <v>6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AT358" s="261" t="s">
        <v>148</v>
      </c>
      <c r="AU358" s="261" t="s">
        <v>86</v>
      </c>
      <c r="AV358" s="13" t="s">
        <v>146</v>
      </c>
      <c r="AW358" s="13" t="s">
        <v>33</v>
      </c>
      <c r="AX358" s="13" t="s">
        <v>82</v>
      </c>
      <c r="AY358" s="261" t="s">
        <v>138</v>
      </c>
    </row>
    <row r="359" s="1" customFormat="1" ht="24" customHeight="1">
      <c r="B359" s="38"/>
      <c r="C359" s="226" t="s">
        <v>389</v>
      </c>
      <c r="D359" s="226" t="s">
        <v>141</v>
      </c>
      <c r="E359" s="227" t="s">
        <v>390</v>
      </c>
      <c r="F359" s="228" t="s">
        <v>391</v>
      </c>
      <c r="G359" s="229" t="s">
        <v>300</v>
      </c>
      <c r="H359" s="230">
        <v>0.014999999999999999</v>
      </c>
      <c r="I359" s="231"/>
      <c r="J359" s="232">
        <f>ROUND(I359*H359,2)</f>
        <v>0</v>
      </c>
      <c r="K359" s="228" t="s">
        <v>145</v>
      </c>
      <c r="L359" s="43"/>
      <c r="M359" s="233" t="s">
        <v>1</v>
      </c>
      <c r="N359" s="234" t="s">
        <v>43</v>
      </c>
      <c r="O359" s="86"/>
      <c r="P359" s="235">
        <f>O359*H359</f>
        <v>0</v>
      </c>
      <c r="Q359" s="235">
        <v>0</v>
      </c>
      <c r="R359" s="235">
        <f>Q359*H359</f>
        <v>0</v>
      </c>
      <c r="S359" s="235">
        <v>0</v>
      </c>
      <c r="T359" s="236">
        <f>S359*H359</f>
        <v>0</v>
      </c>
      <c r="AR359" s="237" t="s">
        <v>240</v>
      </c>
      <c r="AT359" s="237" t="s">
        <v>141</v>
      </c>
      <c r="AU359" s="237" t="s">
        <v>86</v>
      </c>
      <c r="AY359" s="17" t="s">
        <v>138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86</v>
      </c>
      <c r="BK359" s="238">
        <f>ROUND(I359*H359,2)</f>
        <v>0</v>
      </c>
      <c r="BL359" s="17" t="s">
        <v>240</v>
      </c>
      <c r="BM359" s="237" t="s">
        <v>392</v>
      </c>
    </row>
    <row r="360" s="11" customFormat="1" ht="22.8" customHeight="1">
      <c r="B360" s="211"/>
      <c r="C360" s="212"/>
      <c r="D360" s="213" t="s">
        <v>76</v>
      </c>
      <c r="E360" s="224" t="s">
        <v>393</v>
      </c>
      <c r="F360" s="224" t="s">
        <v>394</v>
      </c>
      <c r="G360" s="212"/>
      <c r="H360" s="212"/>
      <c r="I360" s="215"/>
      <c r="J360" s="225">
        <f>BK360</f>
        <v>0</v>
      </c>
      <c r="K360" s="212"/>
      <c r="L360" s="216"/>
      <c r="M360" s="217"/>
      <c r="N360" s="218"/>
      <c r="O360" s="218"/>
      <c r="P360" s="219">
        <f>SUM(P361:P380)</f>
        <v>0</v>
      </c>
      <c r="Q360" s="218"/>
      <c r="R360" s="219">
        <f>SUM(R361:R380)</f>
        <v>0.055689999999999996</v>
      </c>
      <c r="S360" s="218"/>
      <c r="T360" s="220">
        <f>SUM(T361:T380)</f>
        <v>0.074810000000000002</v>
      </c>
      <c r="AR360" s="221" t="s">
        <v>86</v>
      </c>
      <c r="AT360" s="222" t="s">
        <v>76</v>
      </c>
      <c r="AU360" s="222" t="s">
        <v>82</v>
      </c>
      <c r="AY360" s="221" t="s">
        <v>138</v>
      </c>
      <c r="BK360" s="223">
        <f>SUM(BK361:BK380)</f>
        <v>0</v>
      </c>
    </row>
    <row r="361" s="1" customFormat="1" ht="16.5" customHeight="1">
      <c r="B361" s="38"/>
      <c r="C361" s="226" t="s">
        <v>395</v>
      </c>
      <c r="D361" s="226" t="s">
        <v>141</v>
      </c>
      <c r="E361" s="227" t="s">
        <v>396</v>
      </c>
      <c r="F361" s="228" t="s">
        <v>397</v>
      </c>
      <c r="G361" s="229" t="s">
        <v>398</v>
      </c>
      <c r="H361" s="230">
        <v>1</v>
      </c>
      <c r="I361" s="231"/>
      <c r="J361" s="232">
        <f>ROUND(I361*H361,2)</f>
        <v>0</v>
      </c>
      <c r="K361" s="228" t="s">
        <v>158</v>
      </c>
      <c r="L361" s="43"/>
      <c r="M361" s="233" t="s">
        <v>1</v>
      </c>
      <c r="N361" s="234" t="s">
        <v>43</v>
      </c>
      <c r="O361" s="86"/>
      <c r="P361" s="235">
        <f>O361*H361</f>
        <v>0</v>
      </c>
      <c r="Q361" s="235">
        <v>0</v>
      </c>
      <c r="R361" s="235">
        <f>Q361*H361</f>
        <v>0</v>
      </c>
      <c r="S361" s="235">
        <v>0.01933</v>
      </c>
      <c r="T361" s="236">
        <f>S361*H361</f>
        <v>0.01933</v>
      </c>
      <c r="AR361" s="237" t="s">
        <v>240</v>
      </c>
      <c r="AT361" s="237" t="s">
        <v>141</v>
      </c>
      <c r="AU361" s="237" t="s">
        <v>86</v>
      </c>
      <c r="AY361" s="17" t="s">
        <v>138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86</v>
      </c>
      <c r="BK361" s="238">
        <f>ROUND(I361*H361,2)</f>
        <v>0</v>
      </c>
      <c r="BL361" s="17" t="s">
        <v>240</v>
      </c>
      <c r="BM361" s="237" t="s">
        <v>399</v>
      </c>
    </row>
    <row r="362" s="12" customFormat="1">
      <c r="B362" s="239"/>
      <c r="C362" s="240"/>
      <c r="D362" s="241" t="s">
        <v>148</v>
      </c>
      <c r="E362" s="242" t="s">
        <v>1</v>
      </c>
      <c r="F362" s="243" t="s">
        <v>82</v>
      </c>
      <c r="G362" s="240"/>
      <c r="H362" s="244">
        <v>1</v>
      </c>
      <c r="I362" s="245"/>
      <c r="J362" s="240"/>
      <c r="K362" s="240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148</v>
      </c>
      <c r="AU362" s="250" t="s">
        <v>86</v>
      </c>
      <c r="AV362" s="12" t="s">
        <v>86</v>
      </c>
      <c r="AW362" s="12" t="s">
        <v>33</v>
      </c>
      <c r="AX362" s="12" t="s">
        <v>82</v>
      </c>
      <c r="AY362" s="250" t="s">
        <v>138</v>
      </c>
    </row>
    <row r="363" s="1" customFormat="1" ht="24" customHeight="1">
      <c r="B363" s="38"/>
      <c r="C363" s="226" t="s">
        <v>400</v>
      </c>
      <c r="D363" s="226" t="s">
        <v>141</v>
      </c>
      <c r="E363" s="227" t="s">
        <v>401</v>
      </c>
      <c r="F363" s="228" t="s">
        <v>402</v>
      </c>
      <c r="G363" s="229" t="s">
        <v>398</v>
      </c>
      <c r="H363" s="230">
        <v>1</v>
      </c>
      <c r="I363" s="231"/>
      <c r="J363" s="232">
        <f>ROUND(I363*H363,2)</f>
        <v>0</v>
      </c>
      <c r="K363" s="228" t="s">
        <v>158</v>
      </c>
      <c r="L363" s="43"/>
      <c r="M363" s="233" t="s">
        <v>1</v>
      </c>
      <c r="N363" s="234" t="s">
        <v>43</v>
      </c>
      <c r="O363" s="86"/>
      <c r="P363" s="235">
        <f>O363*H363</f>
        <v>0</v>
      </c>
      <c r="Q363" s="235">
        <v>0.016920000000000001</v>
      </c>
      <c r="R363" s="235">
        <f>Q363*H363</f>
        <v>0.016920000000000001</v>
      </c>
      <c r="S363" s="235">
        <v>0</v>
      </c>
      <c r="T363" s="236">
        <f>S363*H363</f>
        <v>0</v>
      </c>
      <c r="AR363" s="237" t="s">
        <v>240</v>
      </c>
      <c r="AT363" s="237" t="s">
        <v>141</v>
      </c>
      <c r="AU363" s="237" t="s">
        <v>86</v>
      </c>
      <c r="AY363" s="17" t="s">
        <v>138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86</v>
      </c>
      <c r="BK363" s="238">
        <f>ROUND(I363*H363,2)</f>
        <v>0</v>
      </c>
      <c r="BL363" s="17" t="s">
        <v>240</v>
      </c>
      <c r="BM363" s="237" t="s">
        <v>403</v>
      </c>
    </row>
    <row r="364" s="12" customFormat="1">
      <c r="B364" s="239"/>
      <c r="C364" s="240"/>
      <c r="D364" s="241" t="s">
        <v>148</v>
      </c>
      <c r="E364" s="242" t="s">
        <v>1</v>
      </c>
      <c r="F364" s="243" t="s">
        <v>82</v>
      </c>
      <c r="G364" s="240"/>
      <c r="H364" s="244">
        <v>1</v>
      </c>
      <c r="I364" s="245"/>
      <c r="J364" s="240"/>
      <c r="K364" s="240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148</v>
      </c>
      <c r="AU364" s="250" t="s">
        <v>86</v>
      </c>
      <c r="AV364" s="12" t="s">
        <v>86</v>
      </c>
      <c r="AW364" s="12" t="s">
        <v>33</v>
      </c>
      <c r="AX364" s="12" t="s">
        <v>82</v>
      </c>
      <c r="AY364" s="250" t="s">
        <v>138</v>
      </c>
    </row>
    <row r="365" s="1" customFormat="1" ht="16.5" customHeight="1">
      <c r="B365" s="38"/>
      <c r="C365" s="226" t="s">
        <v>404</v>
      </c>
      <c r="D365" s="226" t="s">
        <v>141</v>
      </c>
      <c r="E365" s="227" t="s">
        <v>405</v>
      </c>
      <c r="F365" s="228" t="s">
        <v>406</v>
      </c>
      <c r="G365" s="229" t="s">
        <v>398</v>
      </c>
      <c r="H365" s="230">
        <v>1</v>
      </c>
      <c r="I365" s="231"/>
      <c r="J365" s="232">
        <f>ROUND(I365*H365,2)</f>
        <v>0</v>
      </c>
      <c r="K365" s="228" t="s">
        <v>158</v>
      </c>
      <c r="L365" s="43"/>
      <c r="M365" s="233" t="s">
        <v>1</v>
      </c>
      <c r="N365" s="234" t="s">
        <v>43</v>
      </c>
      <c r="O365" s="86"/>
      <c r="P365" s="235">
        <f>O365*H365</f>
        <v>0</v>
      </c>
      <c r="Q365" s="235">
        <v>0</v>
      </c>
      <c r="R365" s="235">
        <f>Q365*H365</f>
        <v>0</v>
      </c>
      <c r="S365" s="235">
        <v>0.019460000000000002</v>
      </c>
      <c r="T365" s="236">
        <f>S365*H365</f>
        <v>0.019460000000000002</v>
      </c>
      <c r="AR365" s="237" t="s">
        <v>240</v>
      </c>
      <c r="AT365" s="237" t="s">
        <v>141</v>
      </c>
      <c r="AU365" s="237" t="s">
        <v>86</v>
      </c>
      <c r="AY365" s="17" t="s">
        <v>138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86</v>
      </c>
      <c r="BK365" s="238">
        <f>ROUND(I365*H365,2)</f>
        <v>0</v>
      </c>
      <c r="BL365" s="17" t="s">
        <v>240</v>
      </c>
      <c r="BM365" s="237" t="s">
        <v>407</v>
      </c>
    </row>
    <row r="366" s="12" customFormat="1">
      <c r="B366" s="239"/>
      <c r="C366" s="240"/>
      <c r="D366" s="241" t="s">
        <v>148</v>
      </c>
      <c r="E366" s="242" t="s">
        <v>1</v>
      </c>
      <c r="F366" s="243" t="s">
        <v>82</v>
      </c>
      <c r="G366" s="240"/>
      <c r="H366" s="244">
        <v>1</v>
      </c>
      <c r="I366" s="245"/>
      <c r="J366" s="240"/>
      <c r="K366" s="240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148</v>
      </c>
      <c r="AU366" s="250" t="s">
        <v>86</v>
      </c>
      <c r="AV366" s="12" t="s">
        <v>86</v>
      </c>
      <c r="AW366" s="12" t="s">
        <v>33</v>
      </c>
      <c r="AX366" s="12" t="s">
        <v>82</v>
      </c>
      <c r="AY366" s="250" t="s">
        <v>138</v>
      </c>
    </row>
    <row r="367" s="1" customFormat="1" ht="24" customHeight="1">
      <c r="B367" s="38"/>
      <c r="C367" s="226" t="s">
        <v>408</v>
      </c>
      <c r="D367" s="226" t="s">
        <v>141</v>
      </c>
      <c r="E367" s="227" t="s">
        <v>409</v>
      </c>
      <c r="F367" s="228" t="s">
        <v>410</v>
      </c>
      <c r="G367" s="229" t="s">
        <v>398</v>
      </c>
      <c r="H367" s="230">
        <v>1</v>
      </c>
      <c r="I367" s="231"/>
      <c r="J367" s="232">
        <f>ROUND(I367*H367,2)</f>
        <v>0</v>
      </c>
      <c r="K367" s="228" t="s">
        <v>158</v>
      </c>
      <c r="L367" s="43"/>
      <c r="M367" s="233" t="s">
        <v>1</v>
      </c>
      <c r="N367" s="234" t="s">
        <v>43</v>
      </c>
      <c r="O367" s="86"/>
      <c r="P367" s="235">
        <f>O367*H367</f>
        <v>0</v>
      </c>
      <c r="Q367" s="235">
        <v>0.014970000000000001</v>
      </c>
      <c r="R367" s="235">
        <f>Q367*H367</f>
        <v>0.014970000000000001</v>
      </c>
      <c r="S367" s="235">
        <v>0</v>
      </c>
      <c r="T367" s="236">
        <f>S367*H367</f>
        <v>0</v>
      </c>
      <c r="AR367" s="237" t="s">
        <v>240</v>
      </c>
      <c r="AT367" s="237" t="s">
        <v>141</v>
      </c>
      <c r="AU367" s="237" t="s">
        <v>86</v>
      </c>
      <c r="AY367" s="17" t="s">
        <v>138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86</v>
      </c>
      <c r="BK367" s="238">
        <f>ROUND(I367*H367,2)</f>
        <v>0</v>
      </c>
      <c r="BL367" s="17" t="s">
        <v>240</v>
      </c>
      <c r="BM367" s="237" t="s">
        <v>411</v>
      </c>
    </row>
    <row r="368" s="12" customFormat="1">
      <c r="B368" s="239"/>
      <c r="C368" s="240"/>
      <c r="D368" s="241" t="s">
        <v>148</v>
      </c>
      <c r="E368" s="242" t="s">
        <v>1</v>
      </c>
      <c r="F368" s="243" t="s">
        <v>82</v>
      </c>
      <c r="G368" s="240"/>
      <c r="H368" s="244">
        <v>1</v>
      </c>
      <c r="I368" s="245"/>
      <c r="J368" s="240"/>
      <c r="K368" s="240"/>
      <c r="L368" s="246"/>
      <c r="M368" s="247"/>
      <c r="N368" s="248"/>
      <c r="O368" s="248"/>
      <c r="P368" s="248"/>
      <c r="Q368" s="248"/>
      <c r="R368" s="248"/>
      <c r="S368" s="248"/>
      <c r="T368" s="249"/>
      <c r="AT368" s="250" t="s">
        <v>148</v>
      </c>
      <c r="AU368" s="250" t="s">
        <v>86</v>
      </c>
      <c r="AV368" s="12" t="s">
        <v>86</v>
      </c>
      <c r="AW368" s="12" t="s">
        <v>33</v>
      </c>
      <c r="AX368" s="12" t="s">
        <v>82</v>
      </c>
      <c r="AY368" s="250" t="s">
        <v>138</v>
      </c>
    </row>
    <row r="369" s="1" customFormat="1" ht="16.5" customHeight="1">
      <c r="B369" s="38"/>
      <c r="C369" s="226" t="s">
        <v>412</v>
      </c>
      <c r="D369" s="226" t="s">
        <v>141</v>
      </c>
      <c r="E369" s="227" t="s">
        <v>413</v>
      </c>
      <c r="F369" s="228" t="s">
        <v>414</v>
      </c>
      <c r="G369" s="229" t="s">
        <v>398</v>
      </c>
      <c r="H369" s="230">
        <v>1</v>
      </c>
      <c r="I369" s="231"/>
      <c r="J369" s="232">
        <f>ROUND(I369*H369,2)</f>
        <v>0</v>
      </c>
      <c r="K369" s="228" t="s">
        <v>1</v>
      </c>
      <c r="L369" s="43"/>
      <c r="M369" s="233" t="s">
        <v>1</v>
      </c>
      <c r="N369" s="234" t="s">
        <v>43</v>
      </c>
      <c r="O369" s="86"/>
      <c r="P369" s="235">
        <f>O369*H369</f>
        <v>0</v>
      </c>
      <c r="Q369" s="235">
        <v>0</v>
      </c>
      <c r="R369" s="235">
        <f>Q369*H369</f>
        <v>0</v>
      </c>
      <c r="S369" s="235">
        <v>0.032899999999999999</v>
      </c>
      <c r="T369" s="236">
        <f>S369*H369</f>
        <v>0.032899999999999999</v>
      </c>
      <c r="AR369" s="237" t="s">
        <v>240</v>
      </c>
      <c r="AT369" s="237" t="s">
        <v>141</v>
      </c>
      <c r="AU369" s="237" t="s">
        <v>86</v>
      </c>
      <c r="AY369" s="17" t="s">
        <v>138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86</v>
      </c>
      <c r="BK369" s="238">
        <f>ROUND(I369*H369,2)</f>
        <v>0</v>
      </c>
      <c r="BL369" s="17" t="s">
        <v>240</v>
      </c>
      <c r="BM369" s="237" t="s">
        <v>415</v>
      </c>
    </row>
    <row r="370" s="12" customFormat="1">
      <c r="B370" s="239"/>
      <c r="C370" s="240"/>
      <c r="D370" s="241" t="s">
        <v>148</v>
      </c>
      <c r="E370" s="242" t="s">
        <v>1</v>
      </c>
      <c r="F370" s="243" t="s">
        <v>82</v>
      </c>
      <c r="G370" s="240"/>
      <c r="H370" s="244">
        <v>1</v>
      </c>
      <c r="I370" s="245"/>
      <c r="J370" s="240"/>
      <c r="K370" s="240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148</v>
      </c>
      <c r="AU370" s="250" t="s">
        <v>86</v>
      </c>
      <c r="AV370" s="12" t="s">
        <v>86</v>
      </c>
      <c r="AW370" s="12" t="s">
        <v>33</v>
      </c>
      <c r="AX370" s="12" t="s">
        <v>82</v>
      </c>
      <c r="AY370" s="250" t="s">
        <v>138</v>
      </c>
    </row>
    <row r="371" s="1" customFormat="1" ht="24" customHeight="1">
      <c r="B371" s="38"/>
      <c r="C371" s="226" t="s">
        <v>416</v>
      </c>
      <c r="D371" s="226" t="s">
        <v>141</v>
      </c>
      <c r="E371" s="227" t="s">
        <v>417</v>
      </c>
      <c r="F371" s="228" t="s">
        <v>418</v>
      </c>
      <c r="G371" s="229" t="s">
        <v>398</v>
      </c>
      <c r="H371" s="230">
        <v>1</v>
      </c>
      <c r="I371" s="231"/>
      <c r="J371" s="232">
        <f>ROUND(I371*H371,2)</f>
        <v>0</v>
      </c>
      <c r="K371" s="228" t="s">
        <v>158</v>
      </c>
      <c r="L371" s="43"/>
      <c r="M371" s="233" t="s">
        <v>1</v>
      </c>
      <c r="N371" s="234" t="s">
        <v>43</v>
      </c>
      <c r="O371" s="86"/>
      <c r="P371" s="235">
        <f>O371*H371</f>
        <v>0</v>
      </c>
      <c r="Q371" s="235">
        <v>0.019990000000000001</v>
      </c>
      <c r="R371" s="235">
        <f>Q371*H371</f>
        <v>0.019990000000000001</v>
      </c>
      <c r="S371" s="235">
        <v>0</v>
      </c>
      <c r="T371" s="236">
        <f>S371*H371</f>
        <v>0</v>
      </c>
      <c r="AR371" s="237" t="s">
        <v>240</v>
      </c>
      <c r="AT371" s="237" t="s">
        <v>141</v>
      </c>
      <c r="AU371" s="237" t="s">
        <v>86</v>
      </c>
      <c r="AY371" s="17" t="s">
        <v>138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86</v>
      </c>
      <c r="BK371" s="238">
        <f>ROUND(I371*H371,2)</f>
        <v>0</v>
      </c>
      <c r="BL371" s="17" t="s">
        <v>240</v>
      </c>
      <c r="BM371" s="237" t="s">
        <v>419</v>
      </c>
    </row>
    <row r="372" s="12" customFormat="1">
      <c r="B372" s="239"/>
      <c r="C372" s="240"/>
      <c r="D372" s="241" t="s">
        <v>148</v>
      </c>
      <c r="E372" s="242" t="s">
        <v>1</v>
      </c>
      <c r="F372" s="243" t="s">
        <v>82</v>
      </c>
      <c r="G372" s="240"/>
      <c r="H372" s="244">
        <v>1</v>
      </c>
      <c r="I372" s="245"/>
      <c r="J372" s="240"/>
      <c r="K372" s="240"/>
      <c r="L372" s="246"/>
      <c r="M372" s="247"/>
      <c r="N372" s="248"/>
      <c r="O372" s="248"/>
      <c r="P372" s="248"/>
      <c r="Q372" s="248"/>
      <c r="R372" s="248"/>
      <c r="S372" s="248"/>
      <c r="T372" s="249"/>
      <c r="AT372" s="250" t="s">
        <v>148</v>
      </c>
      <c r="AU372" s="250" t="s">
        <v>86</v>
      </c>
      <c r="AV372" s="12" t="s">
        <v>86</v>
      </c>
      <c r="AW372" s="12" t="s">
        <v>33</v>
      </c>
      <c r="AX372" s="12" t="s">
        <v>82</v>
      </c>
      <c r="AY372" s="250" t="s">
        <v>138</v>
      </c>
    </row>
    <row r="373" s="1" customFormat="1" ht="16.5" customHeight="1">
      <c r="B373" s="38"/>
      <c r="C373" s="226" t="s">
        <v>420</v>
      </c>
      <c r="D373" s="226" t="s">
        <v>141</v>
      </c>
      <c r="E373" s="227" t="s">
        <v>421</v>
      </c>
      <c r="F373" s="228" t="s">
        <v>422</v>
      </c>
      <c r="G373" s="229" t="s">
        <v>398</v>
      </c>
      <c r="H373" s="230">
        <v>2</v>
      </c>
      <c r="I373" s="231"/>
      <c r="J373" s="232">
        <f>ROUND(I373*H373,2)</f>
        <v>0</v>
      </c>
      <c r="K373" s="228" t="s">
        <v>158</v>
      </c>
      <c r="L373" s="43"/>
      <c r="M373" s="233" t="s">
        <v>1</v>
      </c>
      <c r="N373" s="234" t="s">
        <v>43</v>
      </c>
      <c r="O373" s="86"/>
      <c r="P373" s="235">
        <f>O373*H373</f>
        <v>0</v>
      </c>
      <c r="Q373" s="235">
        <v>0</v>
      </c>
      <c r="R373" s="235">
        <f>Q373*H373</f>
        <v>0</v>
      </c>
      <c r="S373" s="235">
        <v>0.00156</v>
      </c>
      <c r="T373" s="236">
        <f>S373*H373</f>
        <v>0.0031199999999999999</v>
      </c>
      <c r="AR373" s="237" t="s">
        <v>240</v>
      </c>
      <c r="AT373" s="237" t="s">
        <v>141</v>
      </c>
      <c r="AU373" s="237" t="s">
        <v>86</v>
      </c>
      <c r="AY373" s="17" t="s">
        <v>138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86</v>
      </c>
      <c r="BK373" s="238">
        <f>ROUND(I373*H373,2)</f>
        <v>0</v>
      </c>
      <c r="BL373" s="17" t="s">
        <v>240</v>
      </c>
      <c r="BM373" s="237" t="s">
        <v>423</v>
      </c>
    </row>
    <row r="374" s="12" customFormat="1">
      <c r="B374" s="239"/>
      <c r="C374" s="240"/>
      <c r="D374" s="241" t="s">
        <v>148</v>
      </c>
      <c r="E374" s="242" t="s">
        <v>1</v>
      </c>
      <c r="F374" s="243" t="s">
        <v>86</v>
      </c>
      <c r="G374" s="240"/>
      <c r="H374" s="244">
        <v>2</v>
      </c>
      <c r="I374" s="245"/>
      <c r="J374" s="240"/>
      <c r="K374" s="240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148</v>
      </c>
      <c r="AU374" s="250" t="s">
        <v>86</v>
      </c>
      <c r="AV374" s="12" t="s">
        <v>86</v>
      </c>
      <c r="AW374" s="12" t="s">
        <v>33</v>
      </c>
      <c r="AX374" s="12" t="s">
        <v>82</v>
      </c>
      <c r="AY374" s="250" t="s">
        <v>138</v>
      </c>
    </row>
    <row r="375" s="1" customFormat="1" ht="16.5" customHeight="1">
      <c r="B375" s="38"/>
      <c r="C375" s="226" t="s">
        <v>424</v>
      </c>
      <c r="D375" s="226" t="s">
        <v>141</v>
      </c>
      <c r="E375" s="227" t="s">
        <v>425</v>
      </c>
      <c r="F375" s="228" t="s">
        <v>426</v>
      </c>
      <c r="G375" s="229" t="s">
        <v>398</v>
      </c>
      <c r="H375" s="230">
        <v>1</v>
      </c>
      <c r="I375" s="231"/>
      <c r="J375" s="232">
        <f>ROUND(I375*H375,2)</f>
        <v>0</v>
      </c>
      <c r="K375" s="228" t="s">
        <v>145</v>
      </c>
      <c r="L375" s="43"/>
      <c r="M375" s="233" t="s">
        <v>1</v>
      </c>
      <c r="N375" s="234" t="s">
        <v>43</v>
      </c>
      <c r="O375" s="86"/>
      <c r="P375" s="235">
        <f>O375*H375</f>
        <v>0</v>
      </c>
      <c r="Q375" s="235">
        <v>0.0015399999999999999</v>
      </c>
      <c r="R375" s="235">
        <f>Q375*H375</f>
        <v>0.0015399999999999999</v>
      </c>
      <c r="S375" s="235">
        <v>0</v>
      </c>
      <c r="T375" s="236">
        <f>S375*H375</f>
        <v>0</v>
      </c>
      <c r="AR375" s="237" t="s">
        <v>240</v>
      </c>
      <c r="AT375" s="237" t="s">
        <v>141</v>
      </c>
      <c r="AU375" s="237" t="s">
        <v>86</v>
      </c>
      <c r="AY375" s="17" t="s">
        <v>138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7" t="s">
        <v>86</v>
      </c>
      <c r="BK375" s="238">
        <f>ROUND(I375*H375,2)</f>
        <v>0</v>
      </c>
      <c r="BL375" s="17" t="s">
        <v>240</v>
      </c>
      <c r="BM375" s="237" t="s">
        <v>427</v>
      </c>
    </row>
    <row r="376" s="12" customFormat="1">
      <c r="B376" s="239"/>
      <c r="C376" s="240"/>
      <c r="D376" s="241" t="s">
        <v>148</v>
      </c>
      <c r="E376" s="242" t="s">
        <v>1</v>
      </c>
      <c r="F376" s="243" t="s">
        <v>82</v>
      </c>
      <c r="G376" s="240"/>
      <c r="H376" s="244">
        <v>1</v>
      </c>
      <c r="I376" s="245"/>
      <c r="J376" s="240"/>
      <c r="K376" s="240"/>
      <c r="L376" s="246"/>
      <c r="M376" s="247"/>
      <c r="N376" s="248"/>
      <c r="O376" s="248"/>
      <c r="P376" s="248"/>
      <c r="Q376" s="248"/>
      <c r="R376" s="248"/>
      <c r="S376" s="248"/>
      <c r="T376" s="249"/>
      <c r="AT376" s="250" t="s">
        <v>148</v>
      </c>
      <c r="AU376" s="250" t="s">
        <v>86</v>
      </c>
      <c r="AV376" s="12" t="s">
        <v>86</v>
      </c>
      <c r="AW376" s="12" t="s">
        <v>33</v>
      </c>
      <c r="AX376" s="12" t="s">
        <v>82</v>
      </c>
      <c r="AY376" s="250" t="s">
        <v>138</v>
      </c>
    </row>
    <row r="377" s="1" customFormat="1" ht="24" customHeight="1">
      <c r="B377" s="38"/>
      <c r="C377" s="226" t="s">
        <v>428</v>
      </c>
      <c r="D377" s="226" t="s">
        <v>141</v>
      </c>
      <c r="E377" s="227" t="s">
        <v>429</v>
      </c>
      <c r="F377" s="228" t="s">
        <v>430</v>
      </c>
      <c r="G377" s="229" t="s">
        <v>398</v>
      </c>
      <c r="H377" s="230">
        <v>1</v>
      </c>
      <c r="I377" s="231"/>
      <c r="J377" s="232">
        <f>ROUND(I377*H377,2)</f>
        <v>0</v>
      </c>
      <c r="K377" s="228" t="s">
        <v>158</v>
      </c>
      <c r="L377" s="43"/>
      <c r="M377" s="233" t="s">
        <v>1</v>
      </c>
      <c r="N377" s="234" t="s">
        <v>43</v>
      </c>
      <c r="O377" s="86"/>
      <c r="P377" s="235">
        <f>O377*H377</f>
        <v>0</v>
      </c>
      <c r="Q377" s="235">
        <v>0.0019599999999999999</v>
      </c>
      <c r="R377" s="235">
        <f>Q377*H377</f>
        <v>0.0019599999999999999</v>
      </c>
      <c r="S377" s="235">
        <v>0</v>
      </c>
      <c r="T377" s="236">
        <f>S377*H377</f>
        <v>0</v>
      </c>
      <c r="AR377" s="237" t="s">
        <v>240</v>
      </c>
      <c r="AT377" s="237" t="s">
        <v>141</v>
      </c>
      <c r="AU377" s="237" t="s">
        <v>86</v>
      </c>
      <c r="AY377" s="17" t="s">
        <v>138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86</v>
      </c>
      <c r="BK377" s="238">
        <f>ROUND(I377*H377,2)</f>
        <v>0</v>
      </c>
      <c r="BL377" s="17" t="s">
        <v>240</v>
      </c>
      <c r="BM377" s="237" t="s">
        <v>431</v>
      </c>
    </row>
    <row r="378" s="12" customFormat="1">
      <c r="B378" s="239"/>
      <c r="C378" s="240"/>
      <c r="D378" s="241" t="s">
        <v>148</v>
      </c>
      <c r="E378" s="242" t="s">
        <v>1</v>
      </c>
      <c r="F378" s="243" t="s">
        <v>82</v>
      </c>
      <c r="G378" s="240"/>
      <c r="H378" s="244">
        <v>1</v>
      </c>
      <c r="I378" s="245"/>
      <c r="J378" s="240"/>
      <c r="K378" s="240"/>
      <c r="L378" s="246"/>
      <c r="M378" s="247"/>
      <c r="N378" s="248"/>
      <c r="O378" s="248"/>
      <c r="P378" s="248"/>
      <c r="Q378" s="248"/>
      <c r="R378" s="248"/>
      <c r="S378" s="248"/>
      <c r="T378" s="249"/>
      <c r="AT378" s="250" t="s">
        <v>148</v>
      </c>
      <c r="AU378" s="250" t="s">
        <v>86</v>
      </c>
      <c r="AV378" s="12" t="s">
        <v>86</v>
      </c>
      <c r="AW378" s="12" t="s">
        <v>33</v>
      </c>
      <c r="AX378" s="12" t="s">
        <v>82</v>
      </c>
      <c r="AY378" s="250" t="s">
        <v>138</v>
      </c>
    </row>
    <row r="379" s="1" customFormat="1" ht="16.5" customHeight="1">
      <c r="B379" s="38"/>
      <c r="C379" s="226" t="s">
        <v>432</v>
      </c>
      <c r="D379" s="226" t="s">
        <v>141</v>
      </c>
      <c r="E379" s="227" t="s">
        <v>433</v>
      </c>
      <c r="F379" s="228" t="s">
        <v>434</v>
      </c>
      <c r="G379" s="229" t="s">
        <v>385</v>
      </c>
      <c r="H379" s="230">
        <v>1</v>
      </c>
      <c r="I379" s="231"/>
      <c r="J379" s="232">
        <f>ROUND(I379*H379,2)</f>
        <v>0</v>
      </c>
      <c r="K379" s="228" t="s">
        <v>1</v>
      </c>
      <c r="L379" s="43"/>
      <c r="M379" s="233" t="s">
        <v>1</v>
      </c>
      <c r="N379" s="234" t="s">
        <v>43</v>
      </c>
      <c r="O379" s="86"/>
      <c r="P379" s="235">
        <f>O379*H379</f>
        <v>0</v>
      </c>
      <c r="Q379" s="235">
        <v>0.00031</v>
      </c>
      <c r="R379" s="235">
        <f>Q379*H379</f>
        <v>0.00031</v>
      </c>
      <c r="S379" s="235">
        <v>0</v>
      </c>
      <c r="T379" s="236">
        <f>S379*H379</f>
        <v>0</v>
      </c>
      <c r="AR379" s="237" t="s">
        <v>240</v>
      </c>
      <c r="AT379" s="237" t="s">
        <v>141</v>
      </c>
      <c r="AU379" s="237" t="s">
        <v>86</v>
      </c>
      <c r="AY379" s="17" t="s">
        <v>138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86</v>
      </c>
      <c r="BK379" s="238">
        <f>ROUND(I379*H379,2)</f>
        <v>0</v>
      </c>
      <c r="BL379" s="17" t="s">
        <v>240</v>
      </c>
      <c r="BM379" s="237" t="s">
        <v>435</v>
      </c>
    </row>
    <row r="380" s="1" customFormat="1" ht="24" customHeight="1">
      <c r="B380" s="38"/>
      <c r="C380" s="226" t="s">
        <v>436</v>
      </c>
      <c r="D380" s="226" t="s">
        <v>141</v>
      </c>
      <c r="E380" s="227" t="s">
        <v>437</v>
      </c>
      <c r="F380" s="228" t="s">
        <v>438</v>
      </c>
      <c r="G380" s="229" t="s">
        <v>300</v>
      </c>
      <c r="H380" s="230">
        <v>0.056000000000000001</v>
      </c>
      <c r="I380" s="231"/>
      <c r="J380" s="232">
        <f>ROUND(I380*H380,2)</f>
        <v>0</v>
      </c>
      <c r="K380" s="228" t="s">
        <v>145</v>
      </c>
      <c r="L380" s="43"/>
      <c r="M380" s="233" t="s">
        <v>1</v>
      </c>
      <c r="N380" s="234" t="s">
        <v>43</v>
      </c>
      <c r="O380" s="86"/>
      <c r="P380" s="235">
        <f>O380*H380</f>
        <v>0</v>
      </c>
      <c r="Q380" s="235">
        <v>0</v>
      </c>
      <c r="R380" s="235">
        <f>Q380*H380</f>
        <v>0</v>
      </c>
      <c r="S380" s="235">
        <v>0</v>
      </c>
      <c r="T380" s="236">
        <f>S380*H380</f>
        <v>0</v>
      </c>
      <c r="AR380" s="237" t="s">
        <v>240</v>
      </c>
      <c r="AT380" s="237" t="s">
        <v>141</v>
      </c>
      <c r="AU380" s="237" t="s">
        <v>86</v>
      </c>
      <c r="AY380" s="17" t="s">
        <v>138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86</v>
      </c>
      <c r="BK380" s="238">
        <f>ROUND(I380*H380,2)</f>
        <v>0</v>
      </c>
      <c r="BL380" s="17" t="s">
        <v>240</v>
      </c>
      <c r="BM380" s="237" t="s">
        <v>439</v>
      </c>
    </row>
    <row r="381" s="11" customFormat="1" ht="22.8" customHeight="1">
      <c r="B381" s="211"/>
      <c r="C381" s="212"/>
      <c r="D381" s="213" t="s">
        <v>76</v>
      </c>
      <c r="E381" s="224" t="s">
        <v>440</v>
      </c>
      <c r="F381" s="224" t="s">
        <v>441</v>
      </c>
      <c r="G381" s="212"/>
      <c r="H381" s="212"/>
      <c r="I381" s="215"/>
      <c r="J381" s="225">
        <f>BK381</f>
        <v>0</v>
      </c>
      <c r="K381" s="212"/>
      <c r="L381" s="216"/>
      <c r="M381" s="217"/>
      <c r="N381" s="218"/>
      <c r="O381" s="218"/>
      <c r="P381" s="219">
        <f>SUM(P382:P384)</f>
        <v>0</v>
      </c>
      <c r="Q381" s="218"/>
      <c r="R381" s="219">
        <f>SUM(R382:R384)</f>
        <v>0.0091999999999999998</v>
      </c>
      <c r="S381" s="218"/>
      <c r="T381" s="220">
        <f>SUM(T382:T384)</f>
        <v>0</v>
      </c>
      <c r="AR381" s="221" t="s">
        <v>86</v>
      </c>
      <c r="AT381" s="222" t="s">
        <v>76</v>
      </c>
      <c r="AU381" s="222" t="s">
        <v>82</v>
      </c>
      <c r="AY381" s="221" t="s">
        <v>138</v>
      </c>
      <c r="BK381" s="223">
        <f>SUM(BK382:BK384)</f>
        <v>0</v>
      </c>
    </row>
    <row r="382" s="1" customFormat="1" ht="24" customHeight="1">
      <c r="B382" s="38"/>
      <c r="C382" s="226" t="s">
        <v>442</v>
      </c>
      <c r="D382" s="226" t="s">
        <v>141</v>
      </c>
      <c r="E382" s="227" t="s">
        <v>443</v>
      </c>
      <c r="F382" s="228" t="s">
        <v>444</v>
      </c>
      <c r="G382" s="229" t="s">
        <v>398</v>
      </c>
      <c r="H382" s="230">
        <v>1</v>
      </c>
      <c r="I382" s="231"/>
      <c r="J382" s="232">
        <f>ROUND(I382*H382,2)</f>
        <v>0</v>
      </c>
      <c r="K382" s="228" t="s">
        <v>158</v>
      </c>
      <c r="L382" s="43"/>
      <c r="M382" s="233" t="s">
        <v>1</v>
      </c>
      <c r="N382" s="234" t="s">
        <v>43</v>
      </c>
      <c r="O382" s="86"/>
      <c r="P382" s="235">
        <f>O382*H382</f>
        <v>0</v>
      </c>
      <c r="Q382" s="235">
        <v>0.0091999999999999998</v>
      </c>
      <c r="R382" s="235">
        <f>Q382*H382</f>
        <v>0.0091999999999999998</v>
      </c>
      <c r="S382" s="235">
        <v>0</v>
      </c>
      <c r="T382" s="236">
        <f>S382*H382</f>
        <v>0</v>
      </c>
      <c r="AR382" s="237" t="s">
        <v>240</v>
      </c>
      <c r="AT382" s="237" t="s">
        <v>141</v>
      </c>
      <c r="AU382" s="237" t="s">
        <v>86</v>
      </c>
      <c r="AY382" s="17" t="s">
        <v>138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7" t="s">
        <v>86</v>
      </c>
      <c r="BK382" s="238">
        <f>ROUND(I382*H382,2)</f>
        <v>0</v>
      </c>
      <c r="BL382" s="17" t="s">
        <v>240</v>
      </c>
      <c r="BM382" s="237" t="s">
        <v>445</v>
      </c>
    </row>
    <row r="383" s="12" customFormat="1">
      <c r="B383" s="239"/>
      <c r="C383" s="240"/>
      <c r="D383" s="241" t="s">
        <v>148</v>
      </c>
      <c r="E383" s="242" t="s">
        <v>1</v>
      </c>
      <c r="F383" s="243" t="s">
        <v>366</v>
      </c>
      <c r="G383" s="240"/>
      <c r="H383" s="244">
        <v>1</v>
      </c>
      <c r="I383" s="245"/>
      <c r="J383" s="240"/>
      <c r="K383" s="240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148</v>
      </c>
      <c r="AU383" s="250" t="s">
        <v>86</v>
      </c>
      <c r="AV383" s="12" t="s">
        <v>86</v>
      </c>
      <c r="AW383" s="12" t="s">
        <v>33</v>
      </c>
      <c r="AX383" s="12" t="s">
        <v>82</v>
      </c>
      <c r="AY383" s="250" t="s">
        <v>138</v>
      </c>
    </row>
    <row r="384" s="1" customFormat="1" ht="24" customHeight="1">
      <c r="B384" s="38"/>
      <c r="C384" s="226" t="s">
        <v>446</v>
      </c>
      <c r="D384" s="226" t="s">
        <v>141</v>
      </c>
      <c r="E384" s="227" t="s">
        <v>447</v>
      </c>
      <c r="F384" s="228" t="s">
        <v>448</v>
      </c>
      <c r="G384" s="229" t="s">
        <v>300</v>
      </c>
      <c r="H384" s="230">
        <v>0.0089999999999999993</v>
      </c>
      <c r="I384" s="231"/>
      <c r="J384" s="232">
        <f>ROUND(I384*H384,2)</f>
        <v>0</v>
      </c>
      <c r="K384" s="228" t="s">
        <v>158</v>
      </c>
      <c r="L384" s="43"/>
      <c r="M384" s="233" t="s">
        <v>1</v>
      </c>
      <c r="N384" s="234" t="s">
        <v>43</v>
      </c>
      <c r="O384" s="86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AR384" s="237" t="s">
        <v>240</v>
      </c>
      <c r="AT384" s="237" t="s">
        <v>141</v>
      </c>
      <c r="AU384" s="237" t="s">
        <v>86</v>
      </c>
      <c r="AY384" s="17" t="s">
        <v>138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86</v>
      </c>
      <c r="BK384" s="238">
        <f>ROUND(I384*H384,2)</f>
        <v>0</v>
      </c>
      <c r="BL384" s="17" t="s">
        <v>240</v>
      </c>
      <c r="BM384" s="237" t="s">
        <v>449</v>
      </c>
    </row>
    <row r="385" s="11" customFormat="1" ht="22.8" customHeight="1">
      <c r="B385" s="211"/>
      <c r="C385" s="212"/>
      <c r="D385" s="213" t="s">
        <v>76</v>
      </c>
      <c r="E385" s="224" t="s">
        <v>450</v>
      </c>
      <c r="F385" s="224" t="s">
        <v>451</v>
      </c>
      <c r="G385" s="212"/>
      <c r="H385" s="212"/>
      <c r="I385" s="215"/>
      <c r="J385" s="225">
        <f>BK385</f>
        <v>0</v>
      </c>
      <c r="K385" s="212"/>
      <c r="L385" s="216"/>
      <c r="M385" s="217"/>
      <c r="N385" s="218"/>
      <c r="O385" s="218"/>
      <c r="P385" s="219">
        <f>SUM(P386:P402)</f>
        <v>0</v>
      </c>
      <c r="Q385" s="218"/>
      <c r="R385" s="219">
        <f>SUM(R386:R402)</f>
        <v>0.0070499999999999998</v>
      </c>
      <c r="S385" s="218"/>
      <c r="T385" s="220">
        <f>SUM(T386:T402)</f>
        <v>0.014999999999999999</v>
      </c>
      <c r="AR385" s="221" t="s">
        <v>86</v>
      </c>
      <c r="AT385" s="222" t="s">
        <v>76</v>
      </c>
      <c r="AU385" s="222" t="s">
        <v>82</v>
      </c>
      <c r="AY385" s="221" t="s">
        <v>138</v>
      </c>
      <c r="BK385" s="223">
        <f>SUM(BK386:BK402)</f>
        <v>0</v>
      </c>
    </row>
    <row r="386" s="1" customFormat="1" ht="16.5" customHeight="1">
      <c r="B386" s="38"/>
      <c r="C386" s="226" t="s">
        <v>452</v>
      </c>
      <c r="D386" s="226" t="s">
        <v>141</v>
      </c>
      <c r="E386" s="227" t="s">
        <v>453</v>
      </c>
      <c r="F386" s="228" t="s">
        <v>454</v>
      </c>
      <c r="G386" s="229" t="s">
        <v>360</v>
      </c>
      <c r="H386" s="230">
        <v>2</v>
      </c>
      <c r="I386" s="231"/>
      <c r="J386" s="232">
        <f>ROUND(I386*H386,2)</f>
        <v>0</v>
      </c>
      <c r="K386" s="228" t="s">
        <v>1</v>
      </c>
      <c r="L386" s="43"/>
      <c r="M386" s="233" t="s">
        <v>1</v>
      </c>
      <c r="N386" s="234" t="s">
        <v>43</v>
      </c>
      <c r="O386" s="86"/>
      <c r="P386" s="235">
        <f>O386*H386</f>
        <v>0</v>
      </c>
      <c r="Q386" s="235">
        <v>0</v>
      </c>
      <c r="R386" s="235">
        <f>Q386*H386</f>
        <v>0</v>
      </c>
      <c r="S386" s="235">
        <v>0</v>
      </c>
      <c r="T386" s="236">
        <f>S386*H386</f>
        <v>0</v>
      </c>
      <c r="AR386" s="237" t="s">
        <v>240</v>
      </c>
      <c r="AT386" s="237" t="s">
        <v>141</v>
      </c>
      <c r="AU386" s="237" t="s">
        <v>86</v>
      </c>
      <c r="AY386" s="17" t="s">
        <v>138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7" t="s">
        <v>86</v>
      </c>
      <c r="BK386" s="238">
        <f>ROUND(I386*H386,2)</f>
        <v>0</v>
      </c>
      <c r="BL386" s="17" t="s">
        <v>240</v>
      </c>
      <c r="BM386" s="237" t="s">
        <v>455</v>
      </c>
    </row>
    <row r="387" s="12" customFormat="1">
      <c r="B387" s="239"/>
      <c r="C387" s="240"/>
      <c r="D387" s="241" t="s">
        <v>148</v>
      </c>
      <c r="E387" s="242" t="s">
        <v>1</v>
      </c>
      <c r="F387" s="243" t="s">
        <v>86</v>
      </c>
      <c r="G387" s="240"/>
      <c r="H387" s="244">
        <v>2</v>
      </c>
      <c r="I387" s="245"/>
      <c r="J387" s="240"/>
      <c r="K387" s="240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148</v>
      </c>
      <c r="AU387" s="250" t="s">
        <v>86</v>
      </c>
      <c r="AV387" s="12" t="s">
        <v>86</v>
      </c>
      <c r="AW387" s="12" t="s">
        <v>33</v>
      </c>
      <c r="AX387" s="12" t="s">
        <v>82</v>
      </c>
      <c r="AY387" s="250" t="s">
        <v>138</v>
      </c>
    </row>
    <row r="388" s="1" customFormat="1" ht="16.5" customHeight="1">
      <c r="B388" s="38"/>
      <c r="C388" s="226" t="s">
        <v>456</v>
      </c>
      <c r="D388" s="226" t="s">
        <v>141</v>
      </c>
      <c r="E388" s="227" t="s">
        <v>457</v>
      </c>
      <c r="F388" s="228" t="s">
        <v>458</v>
      </c>
      <c r="G388" s="229" t="s">
        <v>243</v>
      </c>
      <c r="H388" s="230">
        <v>15</v>
      </c>
      <c r="I388" s="231"/>
      <c r="J388" s="232">
        <f>ROUND(I388*H388,2)</f>
        <v>0</v>
      </c>
      <c r="K388" s="228" t="s">
        <v>145</v>
      </c>
      <c r="L388" s="43"/>
      <c r="M388" s="233" t="s">
        <v>1</v>
      </c>
      <c r="N388" s="234" t="s">
        <v>43</v>
      </c>
      <c r="O388" s="86"/>
      <c r="P388" s="235">
        <f>O388*H388</f>
        <v>0</v>
      </c>
      <c r="Q388" s="235">
        <v>2.0000000000000002E-05</v>
      </c>
      <c r="R388" s="235">
        <f>Q388*H388</f>
        <v>0.00030000000000000003</v>
      </c>
      <c r="S388" s="235">
        <v>0.001</v>
      </c>
      <c r="T388" s="236">
        <f>S388*H388</f>
        <v>0.014999999999999999</v>
      </c>
      <c r="AR388" s="237" t="s">
        <v>240</v>
      </c>
      <c r="AT388" s="237" t="s">
        <v>141</v>
      </c>
      <c r="AU388" s="237" t="s">
        <v>86</v>
      </c>
      <c r="AY388" s="17" t="s">
        <v>138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86</v>
      </c>
      <c r="BK388" s="238">
        <f>ROUND(I388*H388,2)</f>
        <v>0</v>
      </c>
      <c r="BL388" s="17" t="s">
        <v>240</v>
      </c>
      <c r="BM388" s="237" t="s">
        <v>459</v>
      </c>
    </row>
    <row r="389" s="14" customFormat="1">
      <c r="B389" s="262"/>
      <c r="C389" s="263"/>
      <c r="D389" s="241" t="s">
        <v>148</v>
      </c>
      <c r="E389" s="264" t="s">
        <v>1</v>
      </c>
      <c r="F389" s="265" t="s">
        <v>460</v>
      </c>
      <c r="G389" s="263"/>
      <c r="H389" s="264" t="s">
        <v>1</v>
      </c>
      <c r="I389" s="266"/>
      <c r="J389" s="263"/>
      <c r="K389" s="263"/>
      <c r="L389" s="267"/>
      <c r="M389" s="268"/>
      <c r="N389" s="269"/>
      <c r="O389" s="269"/>
      <c r="P389" s="269"/>
      <c r="Q389" s="269"/>
      <c r="R389" s="269"/>
      <c r="S389" s="269"/>
      <c r="T389" s="270"/>
      <c r="AT389" s="271" t="s">
        <v>148</v>
      </c>
      <c r="AU389" s="271" t="s">
        <v>86</v>
      </c>
      <c r="AV389" s="14" t="s">
        <v>82</v>
      </c>
      <c r="AW389" s="14" t="s">
        <v>33</v>
      </c>
      <c r="AX389" s="14" t="s">
        <v>77</v>
      </c>
      <c r="AY389" s="271" t="s">
        <v>138</v>
      </c>
    </row>
    <row r="390" s="12" customFormat="1">
      <c r="B390" s="239"/>
      <c r="C390" s="240"/>
      <c r="D390" s="241" t="s">
        <v>148</v>
      </c>
      <c r="E390" s="242" t="s">
        <v>1</v>
      </c>
      <c r="F390" s="243" t="s">
        <v>461</v>
      </c>
      <c r="G390" s="240"/>
      <c r="H390" s="244">
        <v>2</v>
      </c>
      <c r="I390" s="245"/>
      <c r="J390" s="240"/>
      <c r="K390" s="240"/>
      <c r="L390" s="246"/>
      <c r="M390" s="247"/>
      <c r="N390" s="248"/>
      <c r="O390" s="248"/>
      <c r="P390" s="248"/>
      <c r="Q390" s="248"/>
      <c r="R390" s="248"/>
      <c r="S390" s="248"/>
      <c r="T390" s="249"/>
      <c r="AT390" s="250" t="s">
        <v>148</v>
      </c>
      <c r="AU390" s="250" t="s">
        <v>86</v>
      </c>
      <c r="AV390" s="12" t="s">
        <v>86</v>
      </c>
      <c r="AW390" s="12" t="s">
        <v>33</v>
      </c>
      <c r="AX390" s="12" t="s">
        <v>77</v>
      </c>
      <c r="AY390" s="250" t="s">
        <v>138</v>
      </c>
    </row>
    <row r="391" s="12" customFormat="1">
      <c r="B391" s="239"/>
      <c r="C391" s="240"/>
      <c r="D391" s="241" t="s">
        <v>148</v>
      </c>
      <c r="E391" s="242" t="s">
        <v>1</v>
      </c>
      <c r="F391" s="243" t="s">
        <v>462</v>
      </c>
      <c r="G391" s="240"/>
      <c r="H391" s="244">
        <v>2.3999999999999999</v>
      </c>
      <c r="I391" s="245"/>
      <c r="J391" s="240"/>
      <c r="K391" s="240"/>
      <c r="L391" s="246"/>
      <c r="M391" s="247"/>
      <c r="N391" s="248"/>
      <c r="O391" s="248"/>
      <c r="P391" s="248"/>
      <c r="Q391" s="248"/>
      <c r="R391" s="248"/>
      <c r="S391" s="248"/>
      <c r="T391" s="249"/>
      <c r="AT391" s="250" t="s">
        <v>148</v>
      </c>
      <c r="AU391" s="250" t="s">
        <v>86</v>
      </c>
      <c r="AV391" s="12" t="s">
        <v>86</v>
      </c>
      <c r="AW391" s="12" t="s">
        <v>33</v>
      </c>
      <c r="AX391" s="12" t="s">
        <v>77</v>
      </c>
      <c r="AY391" s="250" t="s">
        <v>138</v>
      </c>
    </row>
    <row r="392" s="12" customFormat="1">
      <c r="B392" s="239"/>
      <c r="C392" s="240"/>
      <c r="D392" s="241" t="s">
        <v>148</v>
      </c>
      <c r="E392" s="242" t="s">
        <v>1</v>
      </c>
      <c r="F392" s="243" t="s">
        <v>463</v>
      </c>
      <c r="G392" s="240"/>
      <c r="H392" s="244">
        <v>1.6000000000000001</v>
      </c>
      <c r="I392" s="245"/>
      <c r="J392" s="240"/>
      <c r="K392" s="240"/>
      <c r="L392" s="246"/>
      <c r="M392" s="247"/>
      <c r="N392" s="248"/>
      <c r="O392" s="248"/>
      <c r="P392" s="248"/>
      <c r="Q392" s="248"/>
      <c r="R392" s="248"/>
      <c r="S392" s="248"/>
      <c r="T392" s="249"/>
      <c r="AT392" s="250" t="s">
        <v>148</v>
      </c>
      <c r="AU392" s="250" t="s">
        <v>86</v>
      </c>
      <c r="AV392" s="12" t="s">
        <v>86</v>
      </c>
      <c r="AW392" s="12" t="s">
        <v>33</v>
      </c>
      <c r="AX392" s="12" t="s">
        <v>77</v>
      </c>
      <c r="AY392" s="250" t="s">
        <v>138</v>
      </c>
    </row>
    <row r="393" s="12" customFormat="1">
      <c r="B393" s="239"/>
      <c r="C393" s="240"/>
      <c r="D393" s="241" t="s">
        <v>148</v>
      </c>
      <c r="E393" s="242" t="s">
        <v>1</v>
      </c>
      <c r="F393" s="243" t="s">
        <v>464</v>
      </c>
      <c r="G393" s="240"/>
      <c r="H393" s="244">
        <v>9</v>
      </c>
      <c r="I393" s="245"/>
      <c r="J393" s="240"/>
      <c r="K393" s="240"/>
      <c r="L393" s="246"/>
      <c r="M393" s="247"/>
      <c r="N393" s="248"/>
      <c r="O393" s="248"/>
      <c r="P393" s="248"/>
      <c r="Q393" s="248"/>
      <c r="R393" s="248"/>
      <c r="S393" s="248"/>
      <c r="T393" s="249"/>
      <c r="AT393" s="250" t="s">
        <v>148</v>
      </c>
      <c r="AU393" s="250" t="s">
        <v>86</v>
      </c>
      <c r="AV393" s="12" t="s">
        <v>86</v>
      </c>
      <c r="AW393" s="12" t="s">
        <v>33</v>
      </c>
      <c r="AX393" s="12" t="s">
        <v>77</v>
      </c>
      <c r="AY393" s="250" t="s">
        <v>138</v>
      </c>
    </row>
    <row r="394" s="13" customFormat="1">
      <c r="B394" s="251"/>
      <c r="C394" s="252"/>
      <c r="D394" s="241" t="s">
        <v>148</v>
      </c>
      <c r="E394" s="253" t="s">
        <v>1</v>
      </c>
      <c r="F394" s="254" t="s">
        <v>155</v>
      </c>
      <c r="G394" s="252"/>
      <c r="H394" s="255">
        <v>15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AT394" s="261" t="s">
        <v>148</v>
      </c>
      <c r="AU394" s="261" t="s">
        <v>86</v>
      </c>
      <c r="AV394" s="13" t="s">
        <v>146</v>
      </c>
      <c r="AW394" s="13" t="s">
        <v>33</v>
      </c>
      <c r="AX394" s="13" t="s">
        <v>82</v>
      </c>
      <c r="AY394" s="261" t="s">
        <v>138</v>
      </c>
    </row>
    <row r="395" s="1" customFormat="1" ht="24" customHeight="1">
      <c r="B395" s="38"/>
      <c r="C395" s="226" t="s">
        <v>465</v>
      </c>
      <c r="D395" s="226" t="s">
        <v>141</v>
      </c>
      <c r="E395" s="227" t="s">
        <v>466</v>
      </c>
      <c r="F395" s="228" t="s">
        <v>467</v>
      </c>
      <c r="G395" s="229" t="s">
        <v>243</v>
      </c>
      <c r="H395" s="230">
        <v>15</v>
      </c>
      <c r="I395" s="231"/>
      <c r="J395" s="232">
        <f>ROUND(I395*H395,2)</f>
        <v>0</v>
      </c>
      <c r="K395" s="228" t="s">
        <v>158</v>
      </c>
      <c r="L395" s="43"/>
      <c r="M395" s="233" t="s">
        <v>1</v>
      </c>
      <c r="N395" s="234" t="s">
        <v>43</v>
      </c>
      <c r="O395" s="86"/>
      <c r="P395" s="235">
        <f>O395*H395</f>
        <v>0</v>
      </c>
      <c r="Q395" s="235">
        <v>0.00044999999999999999</v>
      </c>
      <c r="R395" s="235">
        <f>Q395*H395</f>
        <v>0.0067499999999999999</v>
      </c>
      <c r="S395" s="235">
        <v>0</v>
      </c>
      <c r="T395" s="236">
        <f>S395*H395</f>
        <v>0</v>
      </c>
      <c r="AR395" s="237" t="s">
        <v>240</v>
      </c>
      <c r="AT395" s="237" t="s">
        <v>141</v>
      </c>
      <c r="AU395" s="237" t="s">
        <v>86</v>
      </c>
      <c r="AY395" s="17" t="s">
        <v>138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86</v>
      </c>
      <c r="BK395" s="238">
        <f>ROUND(I395*H395,2)</f>
        <v>0</v>
      </c>
      <c r="BL395" s="17" t="s">
        <v>240</v>
      </c>
      <c r="BM395" s="237" t="s">
        <v>468</v>
      </c>
    </row>
    <row r="396" s="14" customFormat="1">
      <c r="B396" s="262"/>
      <c r="C396" s="263"/>
      <c r="D396" s="241" t="s">
        <v>148</v>
      </c>
      <c r="E396" s="264" t="s">
        <v>1</v>
      </c>
      <c r="F396" s="265" t="s">
        <v>460</v>
      </c>
      <c r="G396" s="263"/>
      <c r="H396" s="264" t="s">
        <v>1</v>
      </c>
      <c r="I396" s="266"/>
      <c r="J396" s="263"/>
      <c r="K396" s="263"/>
      <c r="L396" s="267"/>
      <c r="M396" s="268"/>
      <c r="N396" s="269"/>
      <c r="O396" s="269"/>
      <c r="P396" s="269"/>
      <c r="Q396" s="269"/>
      <c r="R396" s="269"/>
      <c r="S396" s="269"/>
      <c r="T396" s="270"/>
      <c r="AT396" s="271" t="s">
        <v>148</v>
      </c>
      <c r="AU396" s="271" t="s">
        <v>86</v>
      </c>
      <c r="AV396" s="14" t="s">
        <v>82</v>
      </c>
      <c r="AW396" s="14" t="s">
        <v>33</v>
      </c>
      <c r="AX396" s="14" t="s">
        <v>77</v>
      </c>
      <c r="AY396" s="271" t="s">
        <v>138</v>
      </c>
    </row>
    <row r="397" s="12" customFormat="1">
      <c r="B397" s="239"/>
      <c r="C397" s="240"/>
      <c r="D397" s="241" t="s">
        <v>148</v>
      </c>
      <c r="E397" s="242" t="s">
        <v>1</v>
      </c>
      <c r="F397" s="243" t="s">
        <v>461</v>
      </c>
      <c r="G397" s="240"/>
      <c r="H397" s="244">
        <v>2</v>
      </c>
      <c r="I397" s="245"/>
      <c r="J397" s="240"/>
      <c r="K397" s="240"/>
      <c r="L397" s="246"/>
      <c r="M397" s="247"/>
      <c r="N397" s="248"/>
      <c r="O397" s="248"/>
      <c r="P397" s="248"/>
      <c r="Q397" s="248"/>
      <c r="R397" s="248"/>
      <c r="S397" s="248"/>
      <c r="T397" s="249"/>
      <c r="AT397" s="250" t="s">
        <v>148</v>
      </c>
      <c r="AU397" s="250" t="s">
        <v>86</v>
      </c>
      <c r="AV397" s="12" t="s">
        <v>86</v>
      </c>
      <c r="AW397" s="12" t="s">
        <v>33</v>
      </c>
      <c r="AX397" s="12" t="s">
        <v>77</v>
      </c>
      <c r="AY397" s="250" t="s">
        <v>138</v>
      </c>
    </row>
    <row r="398" s="12" customFormat="1">
      <c r="B398" s="239"/>
      <c r="C398" s="240"/>
      <c r="D398" s="241" t="s">
        <v>148</v>
      </c>
      <c r="E398" s="242" t="s">
        <v>1</v>
      </c>
      <c r="F398" s="243" t="s">
        <v>462</v>
      </c>
      <c r="G398" s="240"/>
      <c r="H398" s="244">
        <v>2.3999999999999999</v>
      </c>
      <c r="I398" s="245"/>
      <c r="J398" s="240"/>
      <c r="K398" s="240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148</v>
      </c>
      <c r="AU398" s="250" t="s">
        <v>86</v>
      </c>
      <c r="AV398" s="12" t="s">
        <v>86</v>
      </c>
      <c r="AW398" s="12" t="s">
        <v>33</v>
      </c>
      <c r="AX398" s="12" t="s">
        <v>77</v>
      </c>
      <c r="AY398" s="250" t="s">
        <v>138</v>
      </c>
    </row>
    <row r="399" s="12" customFormat="1">
      <c r="B399" s="239"/>
      <c r="C399" s="240"/>
      <c r="D399" s="241" t="s">
        <v>148</v>
      </c>
      <c r="E399" s="242" t="s">
        <v>1</v>
      </c>
      <c r="F399" s="243" t="s">
        <v>463</v>
      </c>
      <c r="G399" s="240"/>
      <c r="H399" s="244">
        <v>1.6000000000000001</v>
      </c>
      <c r="I399" s="245"/>
      <c r="J399" s="240"/>
      <c r="K399" s="240"/>
      <c r="L399" s="246"/>
      <c r="M399" s="247"/>
      <c r="N399" s="248"/>
      <c r="O399" s="248"/>
      <c r="P399" s="248"/>
      <c r="Q399" s="248"/>
      <c r="R399" s="248"/>
      <c r="S399" s="248"/>
      <c r="T399" s="249"/>
      <c r="AT399" s="250" t="s">
        <v>148</v>
      </c>
      <c r="AU399" s="250" t="s">
        <v>86</v>
      </c>
      <c r="AV399" s="12" t="s">
        <v>86</v>
      </c>
      <c r="AW399" s="12" t="s">
        <v>33</v>
      </c>
      <c r="AX399" s="12" t="s">
        <v>77</v>
      </c>
      <c r="AY399" s="250" t="s">
        <v>138</v>
      </c>
    </row>
    <row r="400" s="12" customFormat="1">
      <c r="B400" s="239"/>
      <c r="C400" s="240"/>
      <c r="D400" s="241" t="s">
        <v>148</v>
      </c>
      <c r="E400" s="242" t="s">
        <v>1</v>
      </c>
      <c r="F400" s="243" t="s">
        <v>464</v>
      </c>
      <c r="G400" s="240"/>
      <c r="H400" s="244">
        <v>9</v>
      </c>
      <c r="I400" s="245"/>
      <c r="J400" s="240"/>
      <c r="K400" s="240"/>
      <c r="L400" s="246"/>
      <c r="M400" s="247"/>
      <c r="N400" s="248"/>
      <c r="O400" s="248"/>
      <c r="P400" s="248"/>
      <c r="Q400" s="248"/>
      <c r="R400" s="248"/>
      <c r="S400" s="248"/>
      <c r="T400" s="249"/>
      <c r="AT400" s="250" t="s">
        <v>148</v>
      </c>
      <c r="AU400" s="250" t="s">
        <v>86</v>
      </c>
      <c r="AV400" s="12" t="s">
        <v>86</v>
      </c>
      <c r="AW400" s="12" t="s">
        <v>33</v>
      </c>
      <c r="AX400" s="12" t="s">
        <v>77</v>
      </c>
      <c r="AY400" s="250" t="s">
        <v>138</v>
      </c>
    </row>
    <row r="401" s="13" customFormat="1">
      <c r="B401" s="251"/>
      <c r="C401" s="252"/>
      <c r="D401" s="241" t="s">
        <v>148</v>
      </c>
      <c r="E401" s="253" t="s">
        <v>1</v>
      </c>
      <c r="F401" s="254" t="s">
        <v>155</v>
      </c>
      <c r="G401" s="252"/>
      <c r="H401" s="255">
        <v>15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AT401" s="261" t="s">
        <v>148</v>
      </c>
      <c r="AU401" s="261" t="s">
        <v>86</v>
      </c>
      <c r="AV401" s="13" t="s">
        <v>146</v>
      </c>
      <c r="AW401" s="13" t="s">
        <v>33</v>
      </c>
      <c r="AX401" s="13" t="s">
        <v>82</v>
      </c>
      <c r="AY401" s="261" t="s">
        <v>138</v>
      </c>
    </row>
    <row r="402" s="1" customFormat="1" ht="24" customHeight="1">
      <c r="B402" s="38"/>
      <c r="C402" s="226" t="s">
        <v>469</v>
      </c>
      <c r="D402" s="226" t="s">
        <v>141</v>
      </c>
      <c r="E402" s="227" t="s">
        <v>470</v>
      </c>
      <c r="F402" s="228" t="s">
        <v>471</v>
      </c>
      <c r="G402" s="229" t="s">
        <v>300</v>
      </c>
      <c r="H402" s="230">
        <v>0.0070000000000000001</v>
      </c>
      <c r="I402" s="231"/>
      <c r="J402" s="232">
        <f>ROUND(I402*H402,2)</f>
        <v>0</v>
      </c>
      <c r="K402" s="228" t="s">
        <v>145</v>
      </c>
      <c r="L402" s="43"/>
      <c r="M402" s="233" t="s">
        <v>1</v>
      </c>
      <c r="N402" s="234" t="s">
        <v>43</v>
      </c>
      <c r="O402" s="86"/>
      <c r="P402" s="235">
        <f>O402*H402</f>
        <v>0</v>
      </c>
      <c r="Q402" s="235">
        <v>0</v>
      </c>
      <c r="R402" s="235">
        <f>Q402*H402</f>
        <v>0</v>
      </c>
      <c r="S402" s="235">
        <v>0</v>
      </c>
      <c r="T402" s="236">
        <f>S402*H402</f>
        <v>0</v>
      </c>
      <c r="AR402" s="237" t="s">
        <v>240</v>
      </c>
      <c r="AT402" s="237" t="s">
        <v>141</v>
      </c>
      <c r="AU402" s="237" t="s">
        <v>86</v>
      </c>
      <c r="AY402" s="17" t="s">
        <v>138</v>
      </c>
      <c r="BE402" s="238">
        <f>IF(N402="základní",J402,0)</f>
        <v>0</v>
      </c>
      <c r="BF402" s="238">
        <f>IF(N402="snížená",J402,0)</f>
        <v>0</v>
      </c>
      <c r="BG402" s="238">
        <f>IF(N402="zákl. přenesená",J402,0)</f>
        <v>0</v>
      </c>
      <c r="BH402" s="238">
        <f>IF(N402="sníž. přenesená",J402,0)</f>
        <v>0</v>
      </c>
      <c r="BI402" s="238">
        <f>IF(N402="nulová",J402,0)</f>
        <v>0</v>
      </c>
      <c r="BJ402" s="17" t="s">
        <v>86</v>
      </c>
      <c r="BK402" s="238">
        <f>ROUND(I402*H402,2)</f>
        <v>0</v>
      </c>
      <c r="BL402" s="17" t="s">
        <v>240</v>
      </c>
      <c r="BM402" s="237" t="s">
        <v>472</v>
      </c>
    </row>
    <row r="403" s="11" customFormat="1" ht="22.8" customHeight="1">
      <c r="B403" s="211"/>
      <c r="C403" s="212"/>
      <c r="D403" s="213" t="s">
        <v>76</v>
      </c>
      <c r="E403" s="224" t="s">
        <v>473</v>
      </c>
      <c r="F403" s="224" t="s">
        <v>474</v>
      </c>
      <c r="G403" s="212"/>
      <c r="H403" s="212"/>
      <c r="I403" s="215"/>
      <c r="J403" s="225">
        <f>BK403</f>
        <v>0</v>
      </c>
      <c r="K403" s="212"/>
      <c r="L403" s="216"/>
      <c r="M403" s="217"/>
      <c r="N403" s="218"/>
      <c r="O403" s="218"/>
      <c r="P403" s="219">
        <f>SUM(P404:P410)</f>
        <v>0</v>
      </c>
      <c r="Q403" s="218"/>
      <c r="R403" s="219">
        <f>SUM(R404:R410)</f>
        <v>0.000983982</v>
      </c>
      <c r="S403" s="218"/>
      <c r="T403" s="220">
        <f>SUM(T404:T410)</f>
        <v>0</v>
      </c>
      <c r="AR403" s="221" t="s">
        <v>86</v>
      </c>
      <c r="AT403" s="222" t="s">
        <v>76</v>
      </c>
      <c r="AU403" s="222" t="s">
        <v>82</v>
      </c>
      <c r="AY403" s="221" t="s">
        <v>138</v>
      </c>
      <c r="BK403" s="223">
        <f>SUM(BK404:BK410)</f>
        <v>0</v>
      </c>
    </row>
    <row r="404" s="1" customFormat="1" ht="16.5" customHeight="1">
      <c r="B404" s="38"/>
      <c r="C404" s="226" t="s">
        <v>475</v>
      </c>
      <c r="D404" s="226" t="s">
        <v>141</v>
      </c>
      <c r="E404" s="227" t="s">
        <v>476</v>
      </c>
      <c r="F404" s="228" t="s">
        <v>477</v>
      </c>
      <c r="G404" s="229" t="s">
        <v>385</v>
      </c>
      <c r="H404" s="230">
        <v>8</v>
      </c>
      <c r="I404" s="231"/>
      <c r="J404" s="232">
        <f>ROUND(I404*H404,2)</f>
        <v>0</v>
      </c>
      <c r="K404" s="228" t="s">
        <v>1</v>
      </c>
      <c r="L404" s="43"/>
      <c r="M404" s="233" t="s">
        <v>1</v>
      </c>
      <c r="N404" s="234" t="s">
        <v>43</v>
      </c>
      <c r="O404" s="86"/>
      <c r="P404" s="235">
        <f>O404*H404</f>
        <v>0</v>
      </c>
      <c r="Q404" s="235">
        <v>0</v>
      </c>
      <c r="R404" s="235">
        <f>Q404*H404</f>
        <v>0</v>
      </c>
      <c r="S404" s="235">
        <v>0</v>
      </c>
      <c r="T404" s="236">
        <f>S404*H404</f>
        <v>0</v>
      </c>
      <c r="AR404" s="237" t="s">
        <v>240</v>
      </c>
      <c r="AT404" s="237" t="s">
        <v>141</v>
      </c>
      <c r="AU404" s="237" t="s">
        <v>86</v>
      </c>
      <c r="AY404" s="17" t="s">
        <v>138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86</v>
      </c>
      <c r="BK404" s="238">
        <f>ROUND(I404*H404,2)</f>
        <v>0</v>
      </c>
      <c r="BL404" s="17" t="s">
        <v>240</v>
      </c>
      <c r="BM404" s="237" t="s">
        <v>478</v>
      </c>
    </row>
    <row r="405" s="12" customFormat="1">
      <c r="B405" s="239"/>
      <c r="C405" s="240"/>
      <c r="D405" s="241" t="s">
        <v>148</v>
      </c>
      <c r="E405" s="242" t="s">
        <v>1</v>
      </c>
      <c r="F405" s="243" t="s">
        <v>479</v>
      </c>
      <c r="G405" s="240"/>
      <c r="H405" s="244">
        <v>8</v>
      </c>
      <c r="I405" s="245"/>
      <c r="J405" s="240"/>
      <c r="K405" s="240"/>
      <c r="L405" s="246"/>
      <c r="M405" s="247"/>
      <c r="N405" s="248"/>
      <c r="O405" s="248"/>
      <c r="P405" s="248"/>
      <c r="Q405" s="248"/>
      <c r="R405" s="248"/>
      <c r="S405" s="248"/>
      <c r="T405" s="249"/>
      <c r="AT405" s="250" t="s">
        <v>148</v>
      </c>
      <c r="AU405" s="250" t="s">
        <v>86</v>
      </c>
      <c r="AV405" s="12" t="s">
        <v>86</v>
      </c>
      <c r="AW405" s="12" t="s">
        <v>33</v>
      </c>
      <c r="AX405" s="12" t="s">
        <v>82</v>
      </c>
      <c r="AY405" s="250" t="s">
        <v>138</v>
      </c>
    </row>
    <row r="406" s="1" customFormat="1" ht="24" customHeight="1">
      <c r="B406" s="38"/>
      <c r="C406" s="226" t="s">
        <v>480</v>
      </c>
      <c r="D406" s="226" t="s">
        <v>141</v>
      </c>
      <c r="E406" s="227" t="s">
        <v>481</v>
      </c>
      <c r="F406" s="228" t="s">
        <v>482</v>
      </c>
      <c r="G406" s="229" t="s">
        <v>385</v>
      </c>
      <c r="H406" s="230">
        <v>4</v>
      </c>
      <c r="I406" s="231"/>
      <c r="J406" s="232">
        <f>ROUND(I406*H406,2)</f>
        <v>0</v>
      </c>
      <c r="K406" s="228" t="s">
        <v>158</v>
      </c>
      <c r="L406" s="43"/>
      <c r="M406" s="233" t="s">
        <v>1</v>
      </c>
      <c r="N406" s="234" t="s">
        <v>43</v>
      </c>
      <c r="O406" s="86"/>
      <c r="P406" s="235">
        <f>O406*H406</f>
        <v>0</v>
      </c>
      <c r="Q406" s="235">
        <v>0.0002459955</v>
      </c>
      <c r="R406" s="235">
        <f>Q406*H406</f>
        <v>0.000983982</v>
      </c>
      <c r="S406" s="235">
        <v>0</v>
      </c>
      <c r="T406" s="236">
        <f>S406*H406</f>
        <v>0</v>
      </c>
      <c r="AR406" s="237" t="s">
        <v>240</v>
      </c>
      <c r="AT406" s="237" t="s">
        <v>141</v>
      </c>
      <c r="AU406" s="237" t="s">
        <v>86</v>
      </c>
      <c r="AY406" s="17" t="s">
        <v>138</v>
      </c>
      <c r="BE406" s="238">
        <f>IF(N406="základní",J406,0)</f>
        <v>0</v>
      </c>
      <c r="BF406" s="238">
        <f>IF(N406="snížená",J406,0)</f>
        <v>0</v>
      </c>
      <c r="BG406" s="238">
        <f>IF(N406="zákl. přenesená",J406,0)</f>
        <v>0</v>
      </c>
      <c r="BH406" s="238">
        <f>IF(N406="sníž. přenesená",J406,0)</f>
        <v>0</v>
      </c>
      <c r="BI406" s="238">
        <f>IF(N406="nulová",J406,0)</f>
        <v>0</v>
      </c>
      <c r="BJ406" s="17" t="s">
        <v>86</v>
      </c>
      <c r="BK406" s="238">
        <f>ROUND(I406*H406,2)</f>
        <v>0</v>
      </c>
      <c r="BL406" s="17" t="s">
        <v>240</v>
      </c>
      <c r="BM406" s="237" t="s">
        <v>483</v>
      </c>
    </row>
    <row r="407" s="12" customFormat="1">
      <c r="B407" s="239"/>
      <c r="C407" s="240"/>
      <c r="D407" s="241" t="s">
        <v>148</v>
      </c>
      <c r="E407" s="242" t="s">
        <v>1</v>
      </c>
      <c r="F407" s="243" t="s">
        <v>139</v>
      </c>
      <c r="G407" s="240"/>
      <c r="H407" s="244">
        <v>3</v>
      </c>
      <c r="I407" s="245"/>
      <c r="J407" s="240"/>
      <c r="K407" s="240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148</v>
      </c>
      <c r="AU407" s="250" t="s">
        <v>86</v>
      </c>
      <c r="AV407" s="12" t="s">
        <v>86</v>
      </c>
      <c r="AW407" s="12" t="s">
        <v>33</v>
      </c>
      <c r="AX407" s="12" t="s">
        <v>77</v>
      </c>
      <c r="AY407" s="250" t="s">
        <v>138</v>
      </c>
    </row>
    <row r="408" s="12" customFormat="1">
      <c r="B408" s="239"/>
      <c r="C408" s="240"/>
      <c r="D408" s="241" t="s">
        <v>148</v>
      </c>
      <c r="E408" s="242" t="s">
        <v>1</v>
      </c>
      <c r="F408" s="243" t="s">
        <v>82</v>
      </c>
      <c r="G408" s="240"/>
      <c r="H408" s="244">
        <v>1</v>
      </c>
      <c r="I408" s="245"/>
      <c r="J408" s="240"/>
      <c r="K408" s="240"/>
      <c r="L408" s="246"/>
      <c r="M408" s="247"/>
      <c r="N408" s="248"/>
      <c r="O408" s="248"/>
      <c r="P408" s="248"/>
      <c r="Q408" s="248"/>
      <c r="R408" s="248"/>
      <c r="S408" s="248"/>
      <c r="T408" s="249"/>
      <c r="AT408" s="250" t="s">
        <v>148</v>
      </c>
      <c r="AU408" s="250" t="s">
        <v>86</v>
      </c>
      <c r="AV408" s="12" t="s">
        <v>86</v>
      </c>
      <c r="AW408" s="12" t="s">
        <v>33</v>
      </c>
      <c r="AX408" s="12" t="s">
        <v>77</v>
      </c>
      <c r="AY408" s="250" t="s">
        <v>138</v>
      </c>
    </row>
    <row r="409" s="13" customFormat="1">
      <c r="B409" s="251"/>
      <c r="C409" s="252"/>
      <c r="D409" s="241" t="s">
        <v>148</v>
      </c>
      <c r="E409" s="253" t="s">
        <v>1</v>
      </c>
      <c r="F409" s="254" t="s">
        <v>155</v>
      </c>
      <c r="G409" s="252"/>
      <c r="H409" s="255">
        <v>4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AT409" s="261" t="s">
        <v>148</v>
      </c>
      <c r="AU409" s="261" t="s">
        <v>86</v>
      </c>
      <c r="AV409" s="13" t="s">
        <v>146</v>
      </c>
      <c r="AW409" s="13" t="s">
        <v>33</v>
      </c>
      <c r="AX409" s="13" t="s">
        <v>82</v>
      </c>
      <c r="AY409" s="261" t="s">
        <v>138</v>
      </c>
    </row>
    <row r="410" s="1" customFormat="1" ht="16.5" customHeight="1">
      <c r="B410" s="38"/>
      <c r="C410" s="226" t="s">
        <v>484</v>
      </c>
      <c r="D410" s="226" t="s">
        <v>141</v>
      </c>
      <c r="E410" s="227" t="s">
        <v>485</v>
      </c>
      <c r="F410" s="228" t="s">
        <v>486</v>
      </c>
      <c r="G410" s="229" t="s">
        <v>300</v>
      </c>
      <c r="H410" s="230">
        <v>0.001</v>
      </c>
      <c r="I410" s="231"/>
      <c r="J410" s="232">
        <f>ROUND(I410*H410,2)</f>
        <v>0</v>
      </c>
      <c r="K410" s="228" t="s">
        <v>145</v>
      </c>
      <c r="L410" s="43"/>
      <c r="M410" s="233" t="s">
        <v>1</v>
      </c>
      <c r="N410" s="234" t="s">
        <v>43</v>
      </c>
      <c r="O410" s="86"/>
      <c r="P410" s="235">
        <f>O410*H410</f>
        <v>0</v>
      </c>
      <c r="Q410" s="235">
        <v>0</v>
      </c>
      <c r="R410" s="235">
        <f>Q410*H410</f>
        <v>0</v>
      </c>
      <c r="S410" s="235">
        <v>0</v>
      </c>
      <c r="T410" s="236">
        <f>S410*H410</f>
        <v>0</v>
      </c>
      <c r="AR410" s="237" t="s">
        <v>240</v>
      </c>
      <c r="AT410" s="237" t="s">
        <v>141</v>
      </c>
      <c r="AU410" s="237" t="s">
        <v>86</v>
      </c>
      <c r="AY410" s="17" t="s">
        <v>138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7" t="s">
        <v>86</v>
      </c>
      <c r="BK410" s="238">
        <f>ROUND(I410*H410,2)</f>
        <v>0</v>
      </c>
      <c r="BL410" s="17" t="s">
        <v>240</v>
      </c>
      <c r="BM410" s="237" t="s">
        <v>487</v>
      </c>
    </row>
    <row r="411" s="11" customFormat="1" ht="22.8" customHeight="1">
      <c r="B411" s="211"/>
      <c r="C411" s="212"/>
      <c r="D411" s="213" t="s">
        <v>76</v>
      </c>
      <c r="E411" s="224" t="s">
        <v>488</v>
      </c>
      <c r="F411" s="224" t="s">
        <v>489</v>
      </c>
      <c r="G411" s="212"/>
      <c r="H411" s="212"/>
      <c r="I411" s="215"/>
      <c r="J411" s="225">
        <f>BK411</f>
        <v>0</v>
      </c>
      <c r="K411" s="212"/>
      <c r="L411" s="216"/>
      <c r="M411" s="217"/>
      <c r="N411" s="218"/>
      <c r="O411" s="218"/>
      <c r="P411" s="219">
        <f>SUM(P412:P423)</f>
        <v>0</v>
      </c>
      <c r="Q411" s="218"/>
      <c r="R411" s="219">
        <f>SUM(R412:R423)</f>
        <v>0.12140000000000001</v>
      </c>
      <c r="S411" s="218"/>
      <c r="T411" s="220">
        <f>SUM(T412:T423)</f>
        <v>0.069019999999999998</v>
      </c>
      <c r="AR411" s="221" t="s">
        <v>86</v>
      </c>
      <c r="AT411" s="222" t="s">
        <v>76</v>
      </c>
      <c r="AU411" s="222" t="s">
        <v>82</v>
      </c>
      <c r="AY411" s="221" t="s">
        <v>138</v>
      </c>
      <c r="BK411" s="223">
        <f>SUM(BK412:BK423)</f>
        <v>0</v>
      </c>
    </row>
    <row r="412" s="1" customFormat="1" ht="16.5" customHeight="1">
      <c r="B412" s="38"/>
      <c r="C412" s="226" t="s">
        <v>490</v>
      </c>
      <c r="D412" s="226" t="s">
        <v>141</v>
      </c>
      <c r="E412" s="227" t="s">
        <v>491</v>
      </c>
      <c r="F412" s="228" t="s">
        <v>492</v>
      </c>
      <c r="G412" s="229" t="s">
        <v>144</v>
      </c>
      <c r="H412" s="230">
        <v>2.8999999999999999</v>
      </c>
      <c r="I412" s="231"/>
      <c r="J412" s="232">
        <f>ROUND(I412*H412,2)</f>
        <v>0</v>
      </c>
      <c r="K412" s="228" t="s">
        <v>158</v>
      </c>
      <c r="L412" s="43"/>
      <c r="M412" s="233" t="s">
        <v>1</v>
      </c>
      <c r="N412" s="234" t="s">
        <v>43</v>
      </c>
      <c r="O412" s="86"/>
      <c r="P412" s="235">
        <f>O412*H412</f>
        <v>0</v>
      </c>
      <c r="Q412" s="235">
        <v>0</v>
      </c>
      <c r="R412" s="235">
        <f>Q412*H412</f>
        <v>0</v>
      </c>
      <c r="S412" s="235">
        <v>0.023800000000000002</v>
      </c>
      <c r="T412" s="236">
        <f>S412*H412</f>
        <v>0.069019999999999998</v>
      </c>
      <c r="AR412" s="237" t="s">
        <v>240</v>
      </c>
      <c r="AT412" s="237" t="s">
        <v>141</v>
      </c>
      <c r="AU412" s="237" t="s">
        <v>86</v>
      </c>
      <c r="AY412" s="17" t="s">
        <v>138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86</v>
      </c>
      <c r="BK412" s="238">
        <f>ROUND(I412*H412,2)</f>
        <v>0</v>
      </c>
      <c r="BL412" s="17" t="s">
        <v>240</v>
      </c>
      <c r="BM412" s="237" t="s">
        <v>493</v>
      </c>
    </row>
    <row r="413" s="12" customFormat="1">
      <c r="B413" s="239"/>
      <c r="C413" s="240"/>
      <c r="D413" s="241" t="s">
        <v>148</v>
      </c>
      <c r="E413" s="242" t="s">
        <v>1</v>
      </c>
      <c r="F413" s="243" t="s">
        <v>494</v>
      </c>
      <c r="G413" s="240"/>
      <c r="H413" s="244">
        <v>0.71999999999999997</v>
      </c>
      <c r="I413" s="245"/>
      <c r="J413" s="240"/>
      <c r="K413" s="240"/>
      <c r="L413" s="246"/>
      <c r="M413" s="247"/>
      <c r="N413" s="248"/>
      <c r="O413" s="248"/>
      <c r="P413" s="248"/>
      <c r="Q413" s="248"/>
      <c r="R413" s="248"/>
      <c r="S413" s="248"/>
      <c r="T413" s="249"/>
      <c r="AT413" s="250" t="s">
        <v>148</v>
      </c>
      <c r="AU413" s="250" t="s">
        <v>86</v>
      </c>
      <c r="AV413" s="12" t="s">
        <v>86</v>
      </c>
      <c r="AW413" s="12" t="s">
        <v>33</v>
      </c>
      <c r="AX413" s="12" t="s">
        <v>77</v>
      </c>
      <c r="AY413" s="250" t="s">
        <v>138</v>
      </c>
    </row>
    <row r="414" s="12" customFormat="1">
      <c r="B414" s="239"/>
      <c r="C414" s="240"/>
      <c r="D414" s="241" t="s">
        <v>148</v>
      </c>
      <c r="E414" s="242" t="s">
        <v>1</v>
      </c>
      <c r="F414" s="243" t="s">
        <v>495</v>
      </c>
      <c r="G414" s="240"/>
      <c r="H414" s="244">
        <v>1.02</v>
      </c>
      <c r="I414" s="245"/>
      <c r="J414" s="240"/>
      <c r="K414" s="240"/>
      <c r="L414" s="246"/>
      <c r="M414" s="247"/>
      <c r="N414" s="248"/>
      <c r="O414" s="248"/>
      <c r="P414" s="248"/>
      <c r="Q414" s="248"/>
      <c r="R414" s="248"/>
      <c r="S414" s="248"/>
      <c r="T414" s="249"/>
      <c r="AT414" s="250" t="s">
        <v>148</v>
      </c>
      <c r="AU414" s="250" t="s">
        <v>86</v>
      </c>
      <c r="AV414" s="12" t="s">
        <v>86</v>
      </c>
      <c r="AW414" s="12" t="s">
        <v>33</v>
      </c>
      <c r="AX414" s="12" t="s">
        <v>77</v>
      </c>
      <c r="AY414" s="250" t="s">
        <v>138</v>
      </c>
    </row>
    <row r="415" s="12" customFormat="1">
      <c r="B415" s="239"/>
      <c r="C415" s="240"/>
      <c r="D415" s="241" t="s">
        <v>148</v>
      </c>
      <c r="E415" s="242" t="s">
        <v>1</v>
      </c>
      <c r="F415" s="243" t="s">
        <v>494</v>
      </c>
      <c r="G415" s="240"/>
      <c r="H415" s="244">
        <v>0.71999999999999997</v>
      </c>
      <c r="I415" s="245"/>
      <c r="J415" s="240"/>
      <c r="K415" s="240"/>
      <c r="L415" s="246"/>
      <c r="M415" s="247"/>
      <c r="N415" s="248"/>
      <c r="O415" s="248"/>
      <c r="P415" s="248"/>
      <c r="Q415" s="248"/>
      <c r="R415" s="248"/>
      <c r="S415" s="248"/>
      <c r="T415" s="249"/>
      <c r="AT415" s="250" t="s">
        <v>148</v>
      </c>
      <c r="AU415" s="250" t="s">
        <v>86</v>
      </c>
      <c r="AV415" s="12" t="s">
        <v>86</v>
      </c>
      <c r="AW415" s="12" t="s">
        <v>33</v>
      </c>
      <c r="AX415" s="12" t="s">
        <v>77</v>
      </c>
      <c r="AY415" s="250" t="s">
        <v>138</v>
      </c>
    </row>
    <row r="416" s="12" customFormat="1">
      <c r="B416" s="239"/>
      <c r="C416" s="240"/>
      <c r="D416" s="241" t="s">
        <v>148</v>
      </c>
      <c r="E416" s="242" t="s">
        <v>1</v>
      </c>
      <c r="F416" s="243" t="s">
        <v>496</v>
      </c>
      <c r="G416" s="240"/>
      <c r="H416" s="244">
        <v>0.44</v>
      </c>
      <c r="I416" s="245"/>
      <c r="J416" s="240"/>
      <c r="K416" s="240"/>
      <c r="L416" s="246"/>
      <c r="M416" s="247"/>
      <c r="N416" s="248"/>
      <c r="O416" s="248"/>
      <c r="P416" s="248"/>
      <c r="Q416" s="248"/>
      <c r="R416" s="248"/>
      <c r="S416" s="248"/>
      <c r="T416" s="249"/>
      <c r="AT416" s="250" t="s">
        <v>148</v>
      </c>
      <c r="AU416" s="250" t="s">
        <v>86</v>
      </c>
      <c r="AV416" s="12" t="s">
        <v>86</v>
      </c>
      <c r="AW416" s="12" t="s">
        <v>33</v>
      </c>
      <c r="AX416" s="12" t="s">
        <v>77</v>
      </c>
      <c r="AY416" s="250" t="s">
        <v>138</v>
      </c>
    </row>
    <row r="417" s="13" customFormat="1">
      <c r="B417" s="251"/>
      <c r="C417" s="252"/>
      <c r="D417" s="241" t="s">
        <v>148</v>
      </c>
      <c r="E417" s="253" t="s">
        <v>1</v>
      </c>
      <c r="F417" s="254" t="s">
        <v>155</v>
      </c>
      <c r="G417" s="252"/>
      <c r="H417" s="255">
        <v>2.8999999999999999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AT417" s="261" t="s">
        <v>148</v>
      </c>
      <c r="AU417" s="261" t="s">
        <v>86</v>
      </c>
      <c r="AV417" s="13" t="s">
        <v>146</v>
      </c>
      <c r="AW417" s="13" t="s">
        <v>33</v>
      </c>
      <c r="AX417" s="13" t="s">
        <v>82</v>
      </c>
      <c r="AY417" s="261" t="s">
        <v>138</v>
      </c>
    </row>
    <row r="418" s="1" customFormat="1" ht="36" customHeight="1">
      <c r="B418" s="38"/>
      <c r="C418" s="226" t="s">
        <v>497</v>
      </c>
      <c r="D418" s="226" t="s">
        <v>141</v>
      </c>
      <c r="E418" s="227" t="s">
        <v>498</v>
      </c>
      <c r="F418" s="228" t="s">
        <v>499</v>
      </c>
      <c r="G418" s="229" t="s">
        <v>385</v>
      </c>
      <c r="H418" s="230">
        <v>2</v>
      </c>
      <c r="I418" s="231"/>
      <c r="J418" s="232">
        <f>ROUND(I418*H418,2)</f>
        <v>0</v>
      </c>
      <c r="K418" s="228" t="s">
        <v>145</v>
      </c>
      <c r="L418" s="43"/>
      <c r="M418" s="233" t="s">
        <v>1</v>
      </c>
      <c r="N418" s="234" t="s">
        <v>43</v>
      </c>
      <c r="O418" s="86"/>
      <c r="P418" s="235">
        <f>O418*H418</f>
        <v>0</v>
      </c>
      <c r="Q418" s="235">
        <v>0.031960000000000002</v>
      </c>
      <c r="R418" s="235">
        <f>Q418*H418</f>
        <v>0.063920000000000005</v>
      </c>
      <c r="S418" s="235">
        <v>0</v>
      </c>
      <c r="T418" s="236">
        <f>S418*H418</f>
        <v>0</v>
      </c>
      <c r="AR418" s="237" t="s">
        <v>240</v>
      </c>
      <c r="AT418" s="237" t="s">
        <v>141</v>
      </c>
      <c r="AU418" s="237" t="s">
        <v>86</v>
      </c>
      <c r="AY418" s="17" t="s">
        <v>138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7" t="s">
        <v>86</v>
      </c>
      <c r="BK418" s="238">
        <f>ROUND(I418*H418,2)</f>
        <v>0</v>
      </c>
      <c r="BL418" s="17" t="s">
        <v>240</v>
      </c>
      <c r="BM418" s="237" t="s">
        <v>500</v>
      </c>
    </row>
    <row r="419" s="12" customFormat="1">
      <c r="B419" s="239"/>
      <c r="C419" s="240"/>
      <c r="D419" s="241" t="s">
        <v>148</v>
      </c>
      <c r="E419" s="242" t="s">
        <v>1</v>
      </c>
      <c r="F419" s="243" t="s">
        <v>86</v>
      </c>
      <c r="G419" s="240"/>
      <c r="H419" s="244">
        <v>2</v>
      </c>
      <c r="I419" s="245"/>
      <c r="J419" s="240"/>
      <c r="K419" s="240"/>
      <c r="L419" s="246"/>
      <c r="M419" s="247"/>
      <c r="N419" s="248"/>
      <c r="O419" s="248"/>
      <c r="P419" s="248"/>
      <c r="Q419" s="248"/>
      <c r="R419" s="248"/>
      <c r="S419" s="248"/>
      <c r="T419" s="249"/>
      <c r="AT419" s="250" t="s">
        <v>148</v>
      </c>
      <c r="AU419" s="250" t="s">
        <v>86</v>
      </c>
      <c r="AV419" s="12" t="s">
        <v>86</v>
      </c>
      <c r="AW419" s="12" t="s">
        <v>33</v>
      </c>
      <c r="AX419" s="12" t="s">
        <v>82</v>
      </c>
      <c r="AY419" s="250" t="s">
        <v>138</v>
      </c>
    </row>
    <row r="420" s="1" customFormat="1" ht="36" customHeight="1">
      <c r="B420" s="38"/>
      <c r="C420" s="226" t="s">
        <v>501</v>
      </c>
      <c r="D420" s="226" t="s">
        <v>141</v>
      </c>
      <c r="E420" s="227" t="s">
        <v>502</v>
      </c>
      <c r="F420" s="228" t="s">
        <v>503</v>
      </c>
      <c r="G420" s="229" t="s">
        <v>385</v>
      </c>
      <c r="H420" s="230">
        <v>1</v>
      </c>
      <c r="I420" s="231"/>
      <c r="J420" s="232">
        <f>ROUND(I420*H420,2)</f>
        <v>0</v>
      </c>
      <c r="K420" s="228" t="s">
        <v>145</v>
      </c>
      <c r="L420" s="43"/>
      <c r="M420" s="233" t="s">
        <v>1</v>
      </c>
      <c r="N420" s="234" t="s">
        <v>43</v>
      </c>
      <c r="O420" s="86"/>
      <c r="P420" s="235">
        <f>O420*H420</f>
        <v>0</v>
      </c>
      <c r="Q420" s="235">
        <v>0.041880000000000001</v>
      </c>
      <c r="R420" s="235">
        <f>Q420*H420</f>
        <v>0.041880000000000001</v>
      </c>
      <c r="S420" s="235">
        <v>0</v>
      </c>
      <c r="T420" s="236">
        <f>S420*H420</f>
        <v>0</v>
      </c>
      <c r="AR420" s="237" t="s">
        <v>240</v>
      </c>
      <c r="AT420" s="237" t="s">
        <v>141</v>
      </c>
      <c r="AU420" s="237" t="s">
        <v>86</v>
      </c>
      <c r="AY420" s="17" t="s">
        <v>138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86</v>
      </c>
      <c r="BK420" s="238">
        <f>ROUND(I420*H420,2)</f>
        <v>0</v>
      </c>
      <c r="BL420" s="17" t="s">
        <v>240</v>
      </c>
      <c r="BM420" s="237" t="s">
        <v>504</v>
      </c>
    </row>
    <row r="421" s="1" customFormat="1" ht="24" customHeight="1">
      <c r="B421" s="38"/>
      <c r="C421" s="226" t="s">
        <v>505</v>
      </c>
      <c r="D421" s="226" t="s">
        <v>141</v>
      </c>
      <c r="E421" s="227" t="s">
        <v>506</v>
      </c>
      <c r="F421" s="228" t="s">
        <v>507</v>
      </c>
      <c r="G421" s="229" t="s">
        <v>385</v>
      </c>
      <c r="H421" s="230">
        <v>1</v>
      </c>
      <c r="I421" s="231"/>
      <c r="J421" s="232">
        <f>ROUND(I421*H421,2)</f>
        <v>0</v>
      </c>
      <c r="K421" s="228" t="s">
        <v>158</v>
      </c>
      <c r="L421" s="43"/>
      <c r="M421" s="233" t="s">
        <v>1</v>
      </c>
      <c r="N421" s="234" t="s">
        <v>43</v>
      </c>
      <c r="O421" s="86"/>
      <c r="P421" s="235">
        <f>O421*H421</f>
        <v>0</v>
      </c>
      <c r="Q421" s="235">
        <v>0.015599999999999999</v>
      </c>
      <c r="R421" s="235">
        <f>Q421*H421</f>
        <v>0.015599999999999999</v>
      </c>
      <c r="S421" s="235">
        <v>0</v>
      </c>
      <c r="T421" s="236">
        <f>S421*H421</f>
        <v>0</v>
      </c>
      <c r="AR421" s="237" t="s">
        <v>240</v>
      </c>
      <c r="AT421" s="237" t="s">
        <v>141</v>
      </c>
      <c r="AU421" s="237" t="s">
        <v>86</v>
      </c>
      <c r="AY421" s="17" t="s">
        <v>138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86</v>
      </c>
      <c r="BK421" s="238">
        <f>ROUND(I421*H421,2)</f>
        <v>0</v>
      </c>
      <c r="BL421" s="17" t="s">
        <v>240</v>
      </c>
      <c r="BM421" s="237" t="s">
        <v>508</v>
      </c>
    </row>
    <row r="422" s="12" customFormat="1">
      <c r="B422" s="239"/>
      <c r="C422" s="240"/>
      <c r="D422" s="241" t="s">
        <v>148</v>
      </c>
      <c r="E422" s="242" t="s">
        <v>1</v>
      </c>
      <c r="F422" s="243" t="s">
        <v>509</v>
      </c>
      <c r="G422" s="240"/>
      <c r="H422" s="244">
        <v>1</v>
      </c>
      <c r="I422" s="245"/>
      <c r="J422" s="240"/>
      <c r="K422" s="240"/>
      <c r="L422" s="246"/>
      <c r="M422" s="247"/>
      <c r="N422" s="248"/>
      <c r="O422" s="248"/>
      <c r="P422" s="248"/>
      <c r="Q422" s="248"/>
      <c r="R422" s="248"/>
      <c r="S422" s="248"/>
      <c r="T422" s="249"/>
      <c r="AT422" s="250" t="s">
        <v>148</v>
      </c>
      <c r="AU422" s="250" t="s">
        <v>86</v>
      </c>
      <c r="AV422" s="12" t="s">
        <v>86</v>
      </c>
      <c r="AW422" s="12" t="s">
        <v>33</v>
      </c>
      <c r="AX422" s="12" t="s">
        <v>82</v>
      </c>
      <c r="AY422" s="250" t="s">
        <v>138</v>
      </c>
    </row>
    <row r="423" s="1" customFormat="1" ht="24" customHeight="1">
      <c r="B423" s="38"/>
      <c r="C423" s="226" t="s">
        <v>510</v>
      </c>
      <c r="D423" s="226" t="s">
        <v>141</v>
      </c>
      <c r="E423" s="227" t="s">
        <v>511</v>
      </c>
      <c r="F423" s="228" t="s">
        <v>512</v>
      </c>
      <c r="G423" s="229" t="s">
        <v>300</v>
      </c>
      <c r="H423" s="230">
        <v>0.121</v>
      </c>
      <c r="I423" s="231"/>
      <c r="J423" s="232">
        <f>ROUND(I423*H423,2)</f>
        <v>0</v>
      </c>
      <c r="K423" s="228" t="s">
        <v>145</v>
      </c>
      <c r="L423" s="43"/>
      <c r="M423" s="233" t="s">
        <v>1</v>
      </c>
      <c r="N423" s="234" t="s">
        <v>43</v>
      </c>
      <c r="O423" s="86"/>
      <c r="P423" s="235">
        <f>O423*H423</f>
        <v>0</v>
      </c>
      <c r="Q423" s="235">
        <v>0</v>
      </c>
      <c r="R423" s="235">
        <f>Q423*H423</f>
        <v>0</v>
      </c>
      <c r="S423" s="235">
        <v>0</v>
      </c>
      <c r="T423" s="236">
        <f>S423*H423</f>
        <v>0</v>
      </c>
      <c r="AR423" s="237" t="s">
        <v>240</v>
      </c>
      <c r="AT423" s="237" t="s">
        <v>141</v>
      </c>
      <c r="AU423" s="237" t="s">
        <v>86</v>
      </c>
      <c r="AY423" s="17" t="s">
        <v>138</v>
      </c>
      <c r="BE423" s="238">
        <f>IF(N423="základní",J423,0)</f>
        <v>0</v>
      </c>
      <c r="BF423" s="238">
        <f>IF(N423="snížená",J423,0)</f>
        <v>0</v>
      </c>
      <c r="BG423" s="238">
        <f>IF(N423="zákl. přenesená",J423,0)</f>
        <v>0</v>
      </c>
      <c r="BH423" s="238">
        <f>IF(N423="sníž. přenesená",J423,0)</f>
        <v>0</v>
      </c>
      <c r="BI423" s="238">
        <f>IF(N423="nulová",J423,0)</f>
        <v>0</v>
      </c>
      <c r="BJ423" s="17" t="s">
        <v>86</v>
      </c>
      <c r="BK423" s="238">
        <f>ROUND(I423*H423,2)</f>
        <v>0</v>
      </c>
      <c r="BL423" s="17" t="s">
        <v>240</v>
      </c>
      <c r="BM423" s="237" t="s">
        <v>513</v>
      </c>
    </row>
    <row r="424" s="11" customFormat="1" ht="22.8" customHeight="1">
      <c r="B424" s="211"/>
      <c r="C424" s="212"/>
      <c r="D424" s="213" t="s">
        <v>76</v>
      </c>
      <c r="E424" s="224" t="s">
        <v>514</v>
      </c>
      <c r="F424" s="224" t="s">
        <v>515</v>
      </c>
      <c r="G424" s="212"/>
      <c r="H424" s="212"/>
      <c r="I424" s="215"/>
      <c r="J424" s="225">
        <f>BK424</f>
        <v>0</v>
      </c>
      <c r="K424" s="212"/>
      <c r="L424" s="216"/>
      <c r="M424" s="217"/>
      <c r="N424" s="218"/>
      <c r="O424" s="218"/>
      <c r="P424" s="219">
        <f>SUM(P425:P428)</f>
        <v>0</v>
      </c>
      <c r="Q424" s="218"/>
      <c r="R424" s="219">
        <f>SUM(R425:R428)</f>
        <v>0</v>
      </c>
      <c r="S424" s="218"/>
      <c r="T424" s="220">
        <f>SUM(T425:T428)</f>
        <v>0.55726199999999992</v>
      </c>
      <c r="AR424" s="221" t="s">
        <v>86</v>
      </c>
      <c r="AT424" s="222" t="s">
        <v>76</v>
      </c>
      <c r="AU424" s="222" t="s">
        <v>82</v>
      </c>
      <c r="AY424" s="221" t="s">
        <v>138</v>
      </c>
      <c r="BK424" s="223">
        <f>SUM(BK425:BK428)</f>
        <v>0</v>
      </c>
    </row>
    <row r="425" s="1" customFormat="1" ht="16.5" customHeight="1">
      <c r="B425" s="38"/>
      <c r="C425" s="226" t="s">
        <v>516</v>
      </c>
      <c r="D425" s="226" t="s">
        <v>141</v>
      </c>
      <c r="E425" s="227" t="s">
        <v>517</v>
      </c>
      <c r="F425" s="228" t="s">
        <v>518</v>
      </c>
      <c r="G425" s="229" t="s">
        <v>144</v>
      </c>
      <c r="H425" s="230">
        <v>30.959</v>
      </c>
      <c r="I425" s="231"/>
      <c r="J425" s="232">
        <f>ROUND(I425*H425,2)</f>
        <v>0</v>
      </c>
      <c r="K425" s="228" t="s">
        <v>158</v>
      </c>
      <c r="L425" s="43"/>
      <c r="M425" s="233" t="s">
        <v>1</v>
      </c>
      <c r="N425" s="234" t="s">
        <v>43</v>
      </c>
      <c r="O425" s="86"/>
      <c r="P425" s="235">
        <f>O425*H425</f>
        <v>0</v>
      </c>
      <c r="Q425" s="235">
        <v>0</v>
      </c>
      <c r="R425" s="235">
        <f>Q425*H425</f>
        <v>0</v>
      </c>
      <c r="S425" s="235">
        <v>0.017999999999999999</v>
      </c>
      <c r="T425" s="236">
        <f>S425*H425</f>
        <v>0.55726199999999992</v>
      </c>
      <c r="AR425" s="237" t="s">
        <v>240</v>
      </c>
      <c r="AT425" s="237" t="s">
        <v>141</v>
      </c>
      <c r="AU425" s="237" t="s">
        <v>86</v>
      </c>
      <c r="AY425" s="17" t="s">
        <v>138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86</v>
      </c>
      <c r="BK425" s="238">
        <f>ROUND(I425*H425,2)</f>
        <v>0</v>
      </c>
      <c r="BL425" s="17" t="s">
        <v>240</v>
      </c>
      <c r="BM425" s="237" t="s">
        <v>519</v>
      </c>
    </row>
    <row r="426" s="12" customFormat="1">
      <c r="B426" s="239"/>
      <c r="C426" s="240"/>
      <c r="D426" s="241" t="s">
        <v>148</v>
      </c>
      <c r="E426" s="242" t="s">
        <v>1</v>
      </c>
      <c r="F426" s="243" t="s">
        <v>172</v>
      </c>
      <c r="G426" s="240"/>
      <c r="H426" s="244">
        <v>16.184999999999999</v>
      </c>
      <c r="I426" s="245"/>
      <c r="J426" s="240"/>
      <c r="K426" s="240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148</v>
      </c>
      <c r="AU426" s="250" t="s">
        <v>86</v>
      </c>
      <c r="AV426" s="12" t="s">
        <v>86</v>
      </c>
      <c r="AW426" s="12" t="s">
        <v>33</v>
      </c>
      <c r="AX426" s="12" t="s">
        <v>77</v>
      </c>
      <c r="AY426" s="250" t="s">
        <v>138</v>
      </c>
    </row>
    <row r="427" s="12" customFormat="1">
      <c r="B427" s="239"/>
      <c r="C427" s="240"/>
      <c r="D427" s="241" t="s">
        <v>148</v>
      </c>
      <c r="E427" s="242" t="s">
        <v>1</v>
      </c>
      <c r="F427" s="243" t="s">
        <v>173</v>
      </c>
      <c r="G427" s="240"/>
      <c r="H427" s="244">
        <v>14.773999999999999</v>
      </c>
      <c r="I427" s="245"/>
      <c r="J427" s="240"/>
      <c r="K427" s="240"/>
      <c r="L427" s="246"/>
      <c r="M427" s="247"/>
      <c r="N427" s="248"/>
      <c r="O427" s="248"/>
      <c r="P427" s="248"/>
      <c r="Q427" s="248"/>
      <c r="R427" s="248"/>
      <c r="S427" s="248"/>
      <c r="T427" s="249"/>
      <c r="AT427" s="250" t="s">
        <v>148</v>
      </c>
      <c r="AU427" s="250" t="s">
        <v>86</v>
      </c>
      <c r="AV427" s="12" t="s">
        <v>86</v>
      </c>
      <c r="AW427" s="12" t="s">
        <v>33</v>
      </c>
      <c r="AX427" s="12" t="s">
        <v>77</v>
      </c>
      <c r="AY427" s="250" t="s">
        <v>138</v>
      </c>
    </row>
    <row r="428" s="13" customFormat="1">
      <c r="B428" s="251"/>
      <c r="C428" s="252"/>
      <c r="D428" s="241" t="s">
        <v>148</v>
      </c>
      <c r="E428" s="253" t="s">
        <v>1</v>
      </c>
      <c r="F428" s="254" t="s">
        <v>155</v>
      </c>
      <c r="G428" s="252"/>
      <c r="H428" s="255">
        <v>30.959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AT428" s="261" t="s">
        <v>148</v>
      </c>
      <c r="AU428" s="261" t="s">
        <v>86</v>
      </c>
      <c r="AV428" s="13" t="s">
        <v>146</v>
      </c>
      <c r="AW428" s="13" t="s">
        <v>33</v>
      </c>
      <c r="AX428" s="13" t="s">
        <v>82</v>
      </c>
      <c r="AY428" s="261" t="s">
        <v>138</v>
      </c>
    </row>
    <row r="429" s="11" customFormat="1" ht="22.8" customHeight="1">
      <c r="B429" s="211"/>
      <c r="C429" s="212"/>
      <c r="D429" s="213" t="s">
        <v>76</v>
      </c>
      <c r="E429" s="224" t="s">
        <v>520</v>
      </c>
      <c r="F429" s="224" t="s">
        <v>521</v>
      </c>
      <c r="G429" s="212"/>
      <c r="H429" s="212"/>
      <c r="I429" s="215"/>
      <c r="J429" s="225">
        <f>BK429</f>
        <v>0</v>
      </c>
      <c r="K429" s="212"/>
      <c r="L429" s="216"/>
      <c r="M429" s="217"/>
      <c r="N429" s="218"/>
      <c r="O429" s="218"/>
      <c r="P429" s="219">
        <f>SUM(P430:P470)</f>
        <v>0</v>
      </c>
      <c r="Q429" s="218"/>
      <c r="R429" s="219">
        <f>SUM(R430:R470)</f>
        <v>0.18258000000000002</v>
      </c>
      <c r="S429" s="218"/>
      <c r="T429" s="220">
        <f>SUM(T430:T470)</f>
        <v>0.4914</v>
      </c>
      <c r="AR429" s="221" t="s">
        <v>86</v>
      </c>
      <c r="AT429" s="222" t="s">
        <v>76</v>
      </c>
      <c r="AU429" s="222" t="s">
        <v>82</v>
      </c>
      <c r="AY429" s="221" t="s">
        <v>138</v>
      </c>
      <c r="BK429" s="223">
        <f>SUM(BK430:BK470)</f>
        <v>0</v>
      </c>
    </row>
    <row r="430" s="1" customFormat="1" ht="48" customHeight="1">
      <c r="B430" s="38"/>
      <c r="C430" s="226" t="s">
        <v>522</v>
      </c>
      <c r="D430" s="226" t="s">
        <v>141</v>
      </c>
      <c r="E430" s="227" t="s">
        <v>523</v>
      </c>
      <c r="F430" s="228" t="s">
        <v>524</v>
      </c>
      <c r="G430" s="229" t="s">
        <v>360</v>
      </c>
      <c r="H430" s="230">
        <v>1</v>
      </c>
      <c r="I430" s="231"/>
      <c r="J430" s="232">
        <f>ROUND(I430*H430,2)</f>
        <v>0</v>
      </c>
      <c r="K430" s="228" t="s">
        <v>1</v>
      </c>
      <c r="L430" s="43"/>
      <c r="M430" s="233" t="s">
        <v>1</v>
      </c>
      <c r="N430" s="234" t="s">
        <v>43</v>
      </c>
      <c r="O430" s="86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AR430" s="237" t="s">
        <v>240</v>
      </c>
      <c r="AT430" s="237" t="s">
        <v>141</v>
      </c>
      <c r="AU430" s="237" t="s">
        <v>86</v>
      </c>
      <c r="AY430" s="17" t="s">
        <v>138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86</v>
      </c>
      <c r="BK430" s="238">
        <f>ROUND(I430*H430,2)</f>
        <v>0</v>
      </c>
      <c r="BL430" s="17" t="s">
        <v>240</v>
      </c>
      <c r="BM430" s="237" t="s">
        <v>525</v>
      </c>
    </row>
    <row r="431" s="1" customFormat="1" ht="24" customHeight="1">
      <c r="B431" s="38"/>
      <c r="C431" s="226" t="s">
        <v>526</v>
      </c>
      <c r="D431" s="226" t="s">
        <v>141</v>
      </c>
      <c r="E431" s="227" t="s">
        <v>527</v>
      </c>
      <c r="F431" s="228" t="s">
        <v>528</v>
      </c>
      <c r="G431" s="229" t="s">
        <v>385</v>
      </c>
      <c r="H431" s="230">
        <v>5</v>
      </c>
      <c r="I431" s="231"/>
      <c r="J431" s="232">
        <f>ROUND(I431*H431,2)</f>
        <v>0</v>
      </c>
      <c r="K431" s="228" t="s">
        <v>158</v>
      </c>
      <c r="L431" s="43"/>
      <c r="M431" s="233" t="s">
        <v>1</v>
      </c>
      <c r="N431" s="234" t="s">
        <v>43</v>
      </c>
      <c r="O431" s="86"/>
      <c r="P431" s="235">
        <f>O431*H431</f>
        <v>0</v>
      </c>
      <c r="Q431" s="235">
        <v>0</v>
      </c>
      <c r="R431" s="235">
        <f>Q431*H431</f>
        <v>0</v>
      </c>
      <c r="S431" s="235">
        <v>0</v>
      </c>
      <c r="T431" s="236">
        <f>S431*H431</f>
        <v>0</v>
      </c>
      <c r="AR431" s="237" t="s">
        <v>240</v>
      </c>
      <c r="AT431" s="237" t="s">
        <v>141</v>
      </c>
      <c r="AU431" s="237" t="s">
        <v>86</v>
      </c>
      <c r="AY431" s="17" t="s">
        <v>138</v>
      </c>
      <c r="BE431" s="238">
        <f>IF(N431="základní",J431,0)</f>
        <v>0</v>
      </c>
      <c r="BF431" s="238">
        <f>IF(N431="snížená",J431,0)</f>
        <v>0</v>
      </c>
      <c r="BG431" s="238">
        <f>IF(N431="zákl. přenesená",J431,0)</f>
        <v>0</v>
      </c>
      <c r="BH431" s="238">
        <f>IF(N431="sníž. přenesená",J431,0)</f>
        <v>0</v>
      </c>
      <c r="BI431" s="238">
        <f>IF(N431="nulová",J431,0)</f>
        <v>0</v>
      </c>
      <c r="BJ431" s="17" t="s">
        <v>86</v>
      </c>
      <c r="BK431" s="238">
        <f>ROUND(I431*H431,2)</f>
        <v>0</v>
      </c>
      <c r="BL431" s="17" t="s">
        <v>240</v>
      </c>
      <c r="BM431" s="237" t="s">
        <v>529</v>
      </c>
    </row>
    <row r="432" s="12" customFormat="1">
      <c r="B432" s="239"/>
      <c r="C432" s="240"/>
      <c r="D432" s="241" t="s">
        <v>148</v>
      </c>
      <c r="E432" s="242" t="s">
        <v>1</v>
      </c>
      <c r="F432" s="243" t="s">
        <v>530</v>
      </c>
      <c r="G432" s="240"/>
      <c r="H432" s="244">
        <v>2</v>
      </c>
      <c r="I432" s="245"/>
      <c r="J432" s="240"/>
      <c r="K432" s="240"/>
      <c r="L432" s="246"/>
      <c r="M432" s="247"/>
      <c r="N432" s="248"/>
      <c r="O432" s="248"/>
      <c r="P432" s="248"/>
      <c r="Q432" s="248"/>
      <c r="R432" s="248"/>
      <c r="S432" s="248"/>
      <c r="T432" s="249"/>
      <c r="AT432" s="250" t="s">
        <v>148</v>
      </c>
      <c r="AU432" s="250" t="s">
        <v>86</v>
      </c>
      <c r="AV432" s="12" t="s">
        <v>86</v>
      </c>
      <c r="AW432" s="12" t="s">
        <v>33</v>
      </c>
      <c r="AX432" s="12" t="s">
        <v>77</v>
      </c>
      <c r="AY432" s="250" t="s">
        <v>138</v>
      </c>
    </row>
    <row r="433" s="12" customFormat="1">
      <c r="B433" s="239"/>
      <c r="C433" s="240"/>
      <c r="D433" s="241" t="s">
        <v>148</v>
      </c>
      <c r="E433" s="242" t="s">
        <v>1</v>
      </c>
      <c r="F433" s="243" t="s">
        <v>531</v>
      </c>
      <c r="G433" s="240"/>
      <c r="H433" s="244">
        <v>3</v>
      </c>
      <c r="I433" s="245"/>
      <c r="J433" s="240"/>
      <c r="K433" s="240"/>
      <c r="L433" s="246"/>
      <c r="M433" s="247"/>
      <c r="N433" s="248"/>
      <c r="O433" s="248"/>
      <c r="P433" s="248"/>
      <c r="Q433" s="248"/>
      <c r="R433" s="248"/>
      <c r="S433" s="248"/>
      <c r="T433" s="249"/>
      <c r="AT433" s="250" t="s">
        <v>148</v>
      </c>
      <c r="AU433" s="250" t="s">
        <v>86</v>
      </c>
      <c r="AV433" s="12" t="s">
        <v>86</v>
      </c>
      <c r="AW433" s="12" t="s">
        <v>33</v>
      </c>
      <c r="AX433" s="12" t="s">
        <v>77</v>
      </c>
      <c r="AY433" s="250" t="s">
        <v>138</v>
      </c>
    </row>
    <row r="434" s="13" customFormat="1">
      <c r="B434" s="251"/>
      <c r="C434" s="252"/>
      <c r="D434" s="241" t="s">
        <v>148</v>
      </c>
      <c r="E434" s="253" t="s">
        <v>1</v>
      </c>
      <c r="F434" s="254" t="s">
        <v>155</v>
      </c>
      <c r="G434" s="252"/>
      <c r="H434" s="255">
        <v>5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AT434" s="261" t="s">
        <v>148</v>
      </c>
      <c r="AU434" s="261" t="s">
        <v>86</v>
      </c>
      <c r="AV434" s="13" t="s">
        <v>146</v>
      </c>
      <c r="AW434" s="13" t="s">
        <v>33</v>
      </c>
      <c r="AX434" s="13" t="s">
        <v>82</v>
      </c>
      <c r="AY434" s="261" t="s">
        <v>138</v>
      </c>
    </row>
    <row r="435" s="1" customFormat="1" ht="24" customHeight="1">
      <c r="B435" s="38"/>
      <c r="C435" s="283" t="s">
        <v>532</v>
      </c>
      <c r="D435" s="283" t="s">
        <v>342</v>
      </c>
      <c r="E435" s="284" t="s">
        <v>533</v>
      </c>
      <c r="F435" s="285" t="s">
        <v>534</v>
      </c>
      <c r="G435" s="286" t="s">
        <v>385</v>
      </c>
      <c r="H435" s="287">
        <v>2</v>
      </c>
      <c r="I435" s="288"/>
      <c r="J435" s="289">
        <f>ROUND(I435*H435,2)</f>
        <v>0</v>
      </c>
      <c r="K435" s="285" t="s">
        <v>158</v>
      </c>
      <c r="L435" s="290"/>
      <c r="M435" s="291" t="s">
        <v>1</v>
      </c>
      <c r="N435" s="292" t="s">
        <v>43</v>
      </c>
      <c r="O435" s="86"/>
      <c r="P435" s="235">
        <f>O435*H435</f>
        <v>0</v>
      </c>
      <c r="Q435" s="235">
        <v>0.014999999999999999</v>
      </c>
      <c r="R435" s="235">
        <f>Q435*H435</f>
        <v>0.029999999999999999</v>
      </c>
      <c r="S435" s="235">
        <v>0</v>
      </c>
      <c r="T435" s="236">
        <f>S435*H435</f>
        <v>0</v>
      </c>
      <c r="AR435" s="237" t="s">
        <v>341</v>
      </c>
      <c r="AT435" s="237" t="s">
        <v>342</v>
      </c>
      <c r="AU435" s="237" t="s">
        <v>86</v>
      </c>
      <c r="AY435" s="17" t="s">
        <v>138</v>
      </c>
      <c r="BE435" s="238">
        <f>IF(N435="základní",J435,0)</f>
        <v>0</v>
      </c>
      <c r="BF435" s="238">
        <f>IF(N435="snížená",J435,0)</f>
        <v>0</v>
      </c>
      <c r="BG435" s="238">
        <f>IF(N435="zákl. přenesená",J435,0)</f>
        <v>0</v>
      </c>
      <c r="BH435" s="238">
        <f>IF(N435="sníž. přenesená",J435,0)</f>
        <v>0</v>
      </c>
      <c r="BI435" s="238">
        <f>IF(N435="nulová",J435,0)</f>
        <v>0</v>
      </c>
      <c r="BJ435" s="17" t="s">
        <v>86</v>
      </c>
      <c r="BK435" s="238">
        <f>ROUND(I435*H435,2)</f>
        <v>0</v>
      </c>
      <c r="BL435" s="17" t="s">
        <v>240</v>
      </c>
      <c r="BM435" s="237" t="s">
        <v>535</v>
      </c>
    </row>
    <row r="436" s="12" customFormat="1">
      <c r="B436" s="239"/>
      <c r="C436" s="240"/>
      <c r="D436" s="241" t="s">
        <v>148</v>
      </c>
      <c r="E436" s="242" t="s">
        <v>1</v>
      </c>
      <c r="F436" s="243" t="s">
        <v>536</v>
      </c>
      <c r="G436" s="240"/>
      <c r="H436" s="244">
        <v>1</v>
      </c>
      <c r="I436" s="245"/>
      <c r="J436" s="240"/>
      <c r="K436" s="240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148</v>
      </c>
      <c r="AU436" s="250" t="s">
        <v>86</v>
      </c>
      <c r="AV436" s="12" t="s">
        <v>86</v>
      </c>
      <c r="AW436" s="12" t="s">
        <v>33</v>
      </c>
      <c r="AX436" s="12" t="s">
        <v>77</v>
      </c>
      <c r="AY436" s="250" t="s">
        <v>138</v>
      </c>
    </row>
    <row r="437" s="12" customFormat="1">
      <c r="B437" s="239"/>
      <c r="C437" s="240"/>
      <c r="D437" s="241" t="s">
        <v>148</v>
      </c>
      <c r="E437" s="242" t="s">
        <v>1</v>
      </c>
      <c r="F437" s="243" t="s">
        <v>509</v>
      </c>
      <c r="G437" s="240"/>
      <c r="H437" s="244">
        <v>1</v>
      </c>
      <c r="I437" s="245"/>
      <c r="J437" s="240"/>
      <c r="K437" s="240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148</v>
      </c>
      <c r="AU437" s="250" t="s">
        <v>86</v>
      </c>
      <c r="AV437" s="12" t="s">
        <v>86</v>
      </c>
      <c r="AW437" s="12" t="s">
        <v>33</v>
      </c>
      <c r="AX437" s="12" t="s">
        <v>77</v>
      </c>
      <c r="AY437" s="250" t="s">
        <v>138</v>
      </c>
    </row>
    <row r="438" s="13" customFormat="1">
      <c r="B438" s="251"/>
      <c r="C438" s="252"/>
      <c r="D438" s="241" t="s">
        <v>148</v>
      </c>
      <c r="E438" s="253" t="s">
        <v>1</v>
      </c>
      <c r="F438" s="254" t="s">
        <v>155</v>
      </c>
      <c r="G438" s="252"/>
      <c r="H438" s="255">
        <v>2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AT438" s="261" t="s">
        <v>148</v>
      </c>
      <c r="AU438" s="261" t="s">
        <v>86</v>
      </c>
      <c r="AV438" s="13" t="s">
        <v>146</v>
      </c>
      <c r="AW438" s="13" t="s">
        <v>33</v>
      </c>
      <c r="AX438" s="13" t="s">
        <v>82</v>
      </c>
      <c r="AY438" s="261" t="s">
        <v>138</v>
      </c>
    </row>
    <row r="439" s="1" customFormat="1" ht="24" customHeight="1">
      <c r="B439" s="38"/>
      <c r="C439" s="283" t="s">
        <v>537</v>
      </c>
      <c r="D439" s="283" t="s">
        <v>342</v>
      </c>
      <c r="E439" s="284" t="s">
        <v>538</v>
      </c>
      <c r="F439" s="285" t="s">
        <v>539</v>
      </c>
      <c r="G439" s="286" t="s">
        <v>385</v>
      </c>
      <c r="H439" s="287">
        <v>3</v>
      </c>
      <c r="I439" s="288"/>
      <c r="J439" s="289">
        <f>ROUND(I439*H439,2)</f>
        <v>0</v>
      </c>
      <c r="K439" s="285" t="s">
        <v>158</v>
      </c>
      <c r="L439" s="290"/>
      <c r="M439" s="291" t="s">
        <v>1</v>
      </c>
      <c r="N439" s="292" t="s">
        <v>43</v>
      </c>
      <c r="O439" s="86"/>
      <c r="P439" s="235">
        <f>O439*H439</f>
        <v>0</v>
      </c>
      <c r="Q439" s="235">
        <v>0.021000000000000001</v>
      </c>
      <c r="R439" s="235">
        <f>Q439*H439</f>
        <v>0.063</v>
      </c>
      <c r="S439" s="235">
        <v>0</v>
      </c>
      <c r="T439" s="236">
        <f>S439*H439</f>
        <v>0</v>
      </c>
      <c r="AR439" s="237" t="s">
        <v>341</v>
      </c>
      <c r="AT439" s="237" t="s">
        <v>342</v>
      </c>
      <c r="AU439" s="237" t="s">
        <v>86</v>
      </c>
      <c r="AY439" s="17" t="s">
        <v>138</v>
      </c>
      <c r="BE439" s="238">
        <f>IF(N439="základní",J439,0)</f>
        <v>0</v>
      </c>
      <c r="BF439" s="238">
        <f>IF(N439="snížená",J439,0)</f>
        <v>0</v>
      </c>
      <c r="BG439" s="238">
        <f>IF(N439="zákl. přenesená",J439,0)</f>
        <v>0</v>
      </c>
      <c r="BH439" s="238">
        <f>IF(N439="sníž. přenesená",J439,0)</f>
        <v>0</v>
      </c>
      <c r="BI439" s="238">
        <f>IF(N439="nulová",J439,0)</f>
        <v>0</v>
      </c>
      <c r="BJ439" s="17" t="s">
        <v>86</v>
      </c>
      <c r="BK439" s="238">
        <f>ROUND(I439*H439,2)</f>
        <v>0</v>
      </c>
      <c r="BL439" s="17" t="s">
        <v>240</v>
      </c>
      <c r="BM439" s="237" t="s">
        <v>540</v>
      </c>
    </row>
    <row r="440" s="12" customFormat="1">
      <c r="B440" s="239"/>
      <c r="C440" s="240"/>
      <c r="D440" s="241" t="s">
        <v>148</v>
      </c>
      <c r="E440" s="242" t="s">
        <v>1</v>
      </c>
      <c r="F440" s="243" t="s">
        <v>541</v>
      </c>
      <c r="G440" s="240"/>
      <c r="H440" s="244">
        <v>1</v>
      </c>
      <c r="I440" s="245"/>
      <c r="J440" s="240"/>
      <c r="K440" s="240"/>
      <c r="L440" s="246"/>
      <c r="M440" s="247"/>
      <c r="N440" s="248"/>
      <c r="O440" s="248"/>
      <c r="P440" s="248"/>
      <c r="Q440" s="248"/>
      <c r="R440" s="248"/>
      <c r="S440" s="248"/>
      <c r="T440" s="249"/>
      <c r="AT440" s="250" t="s">
        <v>148</v>
      </c>
      <c r="AU440" s="250" t="s">
        <v>86</v>
      </c>
      <c r="AV440" s="12" t="s">
        <v>86</v>
      </c>
      <c r="AW440" s="12" t="s">
        <v>33</v>
      </c>
      <c r="AX440" s="12" t="s">
        <v>77</v>
      </c>
      <c r="AY440" s="250" t="s">
        <v>138</v>
      </c>
    </row>
    <row r="441" s="12" customFormat="1">
      <c r="B441" s="239"/>
      <c r="C441" s="240"/>
      <c r="D441" s="241" t="s">
        <v>148</v>
      </c>
      <c r="E441" s="242" t="s">
        <v>1</v>
      </c>
      <c r="F441" s="243" t="s">
        <v>542</v>
      </c>
      <c r="G441" s="240"/>
      <c r="H441" s="244">
        <v>1</v>
      </c>
      <c r="I441" s="245"/>
      <c r="J441" s="240"/>
      <c r="K441" s="240"/>
      <c r="L441" s="246"/>
      <c r="M441" s="247"/>
      <c r="N441" s="248"/>
      <c r="O441" s="248"/>
      <c r="P441" s="248"/>
      <c r="Q441" s="248"/>
      <c r="R441" s="248"/>
      <c r="S441" s="248"/>
      <c r="T441" s="249"/>
      <c r="AT441" s="250" t="s">
        <v>148</v>
      </c>
      <c r="AU441" s="250" t="s">
        <v>86</v>
      </c>
      <c r="AV441" s="12" t="s">
        <v>86</v>
      </c>
      <c r="AW441" s="12" t="s">
        <v>33</v>
      </c>
      <c r="AX441" s="12" t="s">
        <v>77</v>
      </c>
      <c r="AY441" s="250" t="s">
        <v>138</v>
      </c>
    </row>
    <row r="442" s="12" customFormat="1">
      <c r="B442" s="239"/>
      <c r="C442" s="240"/>
      <c r="D442" s="241" t="s">
        <v>148</v>
      </c>
      <c r="E442" s="242" t="s">
        <v>1</v>
      </c>
      <c r="F442" s="243" t="s">
        <v>543</v>
      </c>
      <c r="G442" s="240"/>
      <c r="H442" s="244">
        <v>1</v>
      </c>
      <c r="I442" s="245"/>
      <c r="J442" s="240"/>
      <c r="K442" s="240"/>
      <c r="L442" s="246"/>
      <c r="M442" s="247"/>
      <c r="N442" s="248"/>
      <c r="O442" s="248"/>
      <c r="P442" s="248"/>
      <c r="Q442" s="248"/>
      <c r="R442" s="248"/>
      <c r="S442" s="248"/>
      <c r="T442" s="249"/>
      <c r="AT442" s="250" t="s">
        <v>148</v>
      </c>
      <c r="AU442" s="250" t="s">
        <v>86</v>
      </c>
      <c r="AV442" s="12" t="s">
        <v>86</v>
      </c>
      <c r="AW442" s="12" t="s">
        <v>33</v>
      </c>
      <c r="AX442" s="12" t="s">
        <v>77</v>
      </c>
      <c r="AY442" s="250" t="s">
        <v>138</v>
      </c>
    </row>
    <row r="443" s="13" customFormat="1">
      <c r="B443" s="251"/>
      <c r="C443" s="252"/>
      <c r="D443" s="241" t="s">
        <v>148</v>
      </c>
      <c r="E443" s="253" t="s">
        <v>1</v>
      </c>
      <c r="F443" s="254" t="s">
        <v>155</v>
      </c>
      <c r="G443" s="252"/>
      <c r="H443" s="255">
        <v>3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AT443" s="261" t="s">
        <v>148</v>
      </c>
      <c r="AU443" s="261" t="s">
        <v>86</v>
      </c>
      <c r="AV443" s="13" t="s">
        <v>146</v>
      </c>
      <c r="AW443" s="13" t="s">
        <v>33</v>
      </c>
      <c r="AX443" s="13" t="s">
        <v>82</v>
      </c>
      <c r="AY443" s="261" t="s">
        <v>138</v>
      </c>
    </row>
    <row r="444" s="1" customFormat="1" ht="16.5" customHeight="1">
      <c r="B444" s="38"/>
      <c r="C444" s="226" t="s">
        <v>544</v>
      </c>
      <c r="D444" s="226" t="s">
        <v>141</v>
      </c>
      <c r="E444" s="227" t="s">
        <v>545</v>
      </c>
      <c r="F444" s="228" t="s">
        <v>546</v>
      </c>
      <c r="G444" s="229" t="s">
        <v>385</v>
      </c>
      <c r="H444" s="230">
        <v>5</v>
      </c>
      <c r="I444" s="231"/>
      <c r="J444" s="232">
        <f>ROUND(I444*H444,2)</f>
        <v>0</v>
      </c>
      <c r="K444" s="228" t="s">
        <v>158</v>
      </c>
      <c r="L444" s="43"/>
      <c r="M444" s="233" t="s">
        <v>1</v>
      </c>
      <c r="N444" s="234" t="s">
        <v>43</v>
      </c>
      <c r="O444" s="86"/>
      <c r="P444" s="235">
        <f>O444*H444</f>
        <v>0</v>
      </c>
      <c r="Q444" s="235">
        <v>0</v>
      </c>
      <c r="R444" s="235">
        <f>Q444*H444</f>
        <v>0</v>
      </c>
      <c r="S444" s="235">
        <v>0</v>
      </c>
      <c r="T444" s="236">
        <f>S444*H444</f>
        <v>0</v>
      </c>
      <c r="AR444" s="237" t="s">
        <v>240</v>
      </c>
      <c r="AT444" s="237" t="s">
        <v>141</v>
      </c>
      <c r="AU444" s="237" t="s">
        <v>86</v>
      </c>
      <c r="AY444" s="17" t="s">
        <v>138</v>
      </c>
      <c r="BE444" s="238">
        <f>IF(N444="základní",J444,0)</f>
        <v>0</v>
      </c>
      <c r="BF444" s="238">
        <f>IF(N444="snížená",J444,0)</f>
        <v>0</v>
      </c>
      <c r="BG444" s="238">
        <f>IF(N444="zákl. přenesená",J444,0)</f>
        <v>0</v>
      </c>
      <c r="BH444" s="238">
        <f>IF(N444="sníž. přenesená",J444,0)</f>
        <v>0</v>
      </c>
      <c r="BI444" s="238">
        <f>IF(N444="nulová",J444,0)</f>
        <v>0</v>
      </c>
      <c r="BJ444" s="17" t="s">
        <v>86</v>
      </c>
      <c r="BK444" s="238">
        <f>ROUND(I444*H444,2)</f>
        <v>0</v>
      </c>
      <c r="BL444" s="17" t="s">
        <v>240</v>
      </c>
      <c r="BM444" s="237" t="s">
        <v>547</v>
      </c>
    </row>
    <row r="445" s="12" customFormat="1">
      <c r="B445" s="239"/>
      <c r="C445" s="240"/>
      <c r="D445" s="241" t="s">
        <v>148</v>
      </c>
      <c r="E445" s="242" t="s">
        <v>1</v>
      </c>
      <c r="F445" s="243" t="s">
        <v>530</v>
      </c>
      <c r="G445" s="240"/>
      <c r="H445" s="244">
        <v>2</v>
      </c>
      <c r="I445" s="245"/>
      <c r="J445" s="240"/>
      <c r="K445" s="240"/>
      <c r="L445" s="246"/>
      <c r="M445" s="247"/>
      <c r="N445" s="248"/>
      <c r="O445" s="248"/>
      <c r="P445" s="248"/>
      <c r="Q445" s="248"/>
      <c r="R445" s="248"/>
      <c r="S445" s="248"/>
      <c r="T445" s="249"/>
      <c r="AT445" s="250" t="s">
        <v>148</v>
      </c>
      <c r="AU445" s="250" t="s">
        <v>86</v>
      </c>
      <c r="AV445" s="12" t="s">
        <v>86</v>
      </c>
      <c r="AW445" s="12" t="s">
        <v>33</v>
      </c>
      <c r="AX445" s="12" t="s">
        <v>77</v>
      </c>
      <c r="AY445" s="250" t="s">
        <v>138</v>
      </c>
    </row>
    <row r="446" s="12" customFormat="1">
      <c r="B446" s="239"/>
      <c r="C446" s="240"/>
      <c r="D446" s="241" t="s">
        <v>148</v>
      </c>
      <c r="E446" s="242" t="s">
        <v>1</v>
      </c>
      <c r="F446" s="243" t="s">
        <v>531</v>
      </c>
      <c r="G446" s="240"/>
      <c r="H446" s="244">
        <v>3</v>
      </c>
      <c r="I446" s="245"/>
      <c r="J446" s="240"/>
      <c r="K446" s="240"/>
      <c r="L446" s="246"/>
      <c r="M446" s="247"/>
      <c r="N446" s="248"/>
      <c r="O446" s="248"/>
      <c r="P446" s="248"/>
      <c r="Q446" s="248"/>
      <c r="R446" s="248"/>
      <c r="S446" s="248"/>
      <c r="T446" s="249"/>
      <c r="AT446" s="250" t="s">
        <v>148</v>
      </c>
      <c r="AU446" s="250" t="s">
        <v>86</v>
      </c>
      <c r="AV446" s="12" t="s">
        <v>86</v>
      </c>
      <c r="AW446" s="12" t="s">
        <v>33</v>
      </c>
      <c r="AX446" s="12" t="s">
        <v>77</v>
      </c>
      <c r="AY446" s="250" t="s">
        <v>138</v>
      </c>
    </row>
    <row r="447" s="13" customFormat="1">
      <c r="B447" s="251"/>
      <c r="C447" s="252"/>
      <c r="D447" s="241" t="s">
        <v>148</v>
      </c>
      <c r="E447" s="253" t="s">
        <v>1</v>
      </c>
      <c r="F447" s="254" t="s">
        <v>155</v>
      </c>
      <c r="G447" s="252"/>
      <c r="H447" s="255">
        <v>5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AT447" s="261" t="s">
        <v>148</v>
      </c>
      <c r="AU447" s="261" t="s">
        <v>86</v>
      </c>
      <c r="AV447" s="13" t="s">
        <v>146</v>
      </c>
      <c r="AW447" s="13" t="s">
        <v>33</v>
      </c>
      <c r="AX447" s="13" t="s">
        <v>82</v>
      </c>
      <c r="AY447" s="261" t="s">
        <v>138</v>
      </c>
    </row>
    <row r="448" s="1" customFormat="1" ht="24" customHeight="1">
      <c r="B448" s="38"/>
      <c r="C448" s="283" t="s">
        <v>548</v>
      </c>
      <c r="D448" s="283" t="s">
        <v>342</v>
      </c>
      <c r="E448" s="284" t="s">
        <v>549</v>
      </c>
      <c r="F448" s="285" t="s">
        <v>550</v>
      </c>
      <c r="G448" s="286" t="s">
        <v>385</v>
      </c>
      <c r="H448" s="287">
        <v>5</v>
      </c>
      <c r="I448" s="288"/>
      <c r="J448" s="289">
        <f>ROUND(I448*H448,2)</f>
        <v>0</v>
      </c>
      <c r="K448" s="285" t="s">
        <v>158</v>
      </c>
      <c r="L448" s="290"/>
      <c r="M448" s="291" t="s">
        <v>1</v>
      </c>
      <c r="N448" s="292" t="s">
        <v>43</v>
      </c>
      <c r="O448" s="86"/>
      <c r="P448" s="235">
        <f>O448*H448</f>
        <v>0</v>
      </c>
      <c r="Q448" s="235">
        <v>0.0011999999999999999</v>
      </c>
      <c r="R448" s="235">
        <f>Q448*H448</f>
        <v>0.0059999999999999993</v>
      </c>
      <c r="S448" s="235">
        <v>0</v>
      </c>
      <c r="T448" s="236">
        <f>S448*H448</f>
        <v>0</v>
      </c>
      <c r="AR448" s="237" t="s">
        <v>341</v>
      </c>
      <c r="AT448" s="237" t="s">
        <v>342</v>
      </c>
      <c r="AU448" s="237" t="s">
        <v>86</v>
      </c>
      <c r="AY448" s="17" t="s">
        <v>138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7" t="s">
        <v>86</v>
      </c>
      <c r="BK448" s="238">
        <f>ROUND(I448*H448,2)</f>
        <v>0</v>
      </c>
      <c r="BL448" s="17" t="s">
        <v>240</v>
      </c>
      <c r="BM448" s="237" t="s">
        <v>551</v>
      </c>
    </row>
    <row r="449" s="12" customFormat="1">
      <c r="B449" s="239"/>
      <c r="C449" s="240"/>
      <c r="D449" s="241" t="s">
        <v>148</v>
      </c>
      <c r="E449" s="242" t="s">
        <v>1</v>
      </c>
      <c r="F449" s="243" t="s">
        <v>530</v>
      </c>
      <c r="G449" s="240"/>
      <c r="H449" s="244">
        <v>2</v>
      </c>
      <c r="I449" s="245"/>
      <c r="J449" s="240"/>
      <c r="K449" s="240"/>
      <c r="L449" s="246"/>
      <c r="M449" s="247"/>
      <c r="N449" s="248"/>
      <c r="O449" s="248"/>
      <c r="P449" s="248"/>
      <c r="Q449" s="248"/>
      <c r="R449" s="248"/>
      <c r="S449" s="248"/>
      <c r="T449" s="249"/>
      <c r="AT449" s="250" t="s">
        <v>148</v>
      </c>
      <c r="AU449" s="250" t="s">
        <v>86</v>
      </c>
      <c r="AV449" s="12" t="s">
        <v>86</v>
      </c>
      <c r="AW449" s="12" t="s">
        <v>33</v>
      </c>
      <c r="AX449" s="12" t="s">
        <v>77</v>
      </c>
      <c r="AY449" s="250" t="s">
        <v>138</v>
      </c>
    </row>
    <row r="450" s="12" customFormat="1">
      <c r="B450" s="239"/>
      <c r="C450" s="240"/>
      <c r="D450" s="241" t="s">
        <v>148</v>
      </c>
      <c r="E450" s="242" t="s">
        <v>1</v>
      </c>
      <c r="F450" s="243" t="s">
        <v>531</v>
      </c>
      <c r="G450" s="240"/>
      <c r="H450" s="244">
        <v>3</v>
      </c>
      <c r="I450" s="245"/>
      <c r="J450" s="240"/>
      <c r="K450" s="240"/>
      <c r="L450" s="246"/>
      <c r="M450" s="247"/>
      <c r="N450" s="248"/>
      <c r="O450" s="248"/>
      <c r="P450" s="248"/>
      <c r="Q450" s="248"/>
      <c r="R450" s="248"/>
      <c r="S450" s="248"/>
      <c r="T450" s="249"/>
      <c r="AT450" s="250" t="s">
        <v>148</v>
      </c>
      <c r="AU450" s="250" t="s">
        <v>86</v>
      </c>
      <c r="AV450" s="12" t="s">
        <v>86</v>
      </c>
      <c r="AW450" s="12" t="s">
        <v>33</v>
      </c>
      <c r="AX450" s="12" t="s">
        <v>77</v>
      </c>
      <c r="AY450" s="250" t="s">
        <v>138</v>
      </c>
    </row>
    <row r="451" s="13" customFormat="1">
      <c r="B451" s="251"/>
      <c r="C451" s="252"/>
      <c r="D451" s="241" t="s">
        <v>148</v>
      </c>
      <c r="E451" s="253" t="s">
        <v>1</v>
      </c>
      <c r="F451" s="254" t="s">
        <v>155</v>
      </c>
      <c r="G451" s="252"/>
      <c r="H451" s="255">
        <v>5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AT451" s="261" t="s">
        <v>148</v>
      </c>
      <c r="AU451" s="261" t="s">
        <v>86</v>
      </c>
      <c r="AV451" s="13" t="s">
        <v>146</v>
      </c>
      <c r="AW451" s="13" t="s">
        <v>33</v>
      </c>
      <c r="AX451" s="13" t="s">
        <v>82</v>
      </c>
      <c r="AY451" s="261" t="s">
        <v>138</v>
      </c>
    </row>
    <row r="452" s="1" customFormat="1" ht="24" customHeight="1">
      <c r="B452" s="38"/>
      <c r="C452" s="226" t="s">
        <v>552</v>
      </c>
      <c r="D452" s="226" t="s">
        <v>141</v>
      </c>
      <c r="E452" s="227" t="s">
        <v>553</v>
      </c>
      <c r="F452" s="228" t="s">
        <v>554</v>
      </c>
      <c r="G452" s="229" t="s">
        <v>385</v>
      </c>
      <c r="H452" s="230">
        <v>5</v>
      </c>
      <c r="I452" s="231"/>
      <c r="J452" s="232">
        <f>ROUND(I452*H452,2)</f>
        <v>0</v>
      </c>
      <c r="K452" s="228" t="s">
        <v>158</v>
      </c>
      <c r="L452" s="43"/>
      <c r="M452" s="233" t="s">
        <v>1</v>
      </c>
      <c r="N452" s="234" t="s">
        <v>43</v>
      </c>
      <c r="O452" s="86"/>
      <c r="P452" s="235">
        <f>O452*H452</f>
        <v>0</v>
      </c>
      <c r="Q452" s="235">
        <v>0.00046999999999999999</v>
      </c>
      <c r="R452" s="235">
        <f>Q452*H452</f>
        <v>0.0023500000000000001</v>
      </c>
      <c r="S452" s="235">
        <v>0</v>
      </c>
      <c r="T452" s="236">
        <f>S452*H452</f>
        <v>0</v>
      </c>
      <c r="AR452" s="237" t="s">
        <v>240</v>
      </c>
      <c r="AT452" s="237" t="s">
        <v>141</v>
      </c>
      <c r="AU452" s="237" t="s">
        <v>86</v>
      </c>
      <c r="AY452" s="17" t="s">
        <v>138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7" t="s">
        <v>86</v>
      </c>
      <c r="BK452" s="238">
        <f>ROUND(I452*H452,2)</f>
        <v>0</v>
      </c>
      <c r="BL452" s="17" t="s">
        <v>240</v>
      </c>
      <c r="BM452" s="237" t="s">
        <v>555</v>
      </c>
    </row>
    <row r="453" s="12" customFormat="1">
      <c r="B453" s="239"/>
      <c r="C453" s="240"/>
      <c r="D453" s="241" t="s">
        <v>148</v>
      </c>
      <c r="E453" s="242" t="s">
        <v>1</v>
      </c>
      <c r="F453" s="243" t="s">
        <v>530</v>
      </c>
      <c r="G453" s="240"/>
      <c r="H453" s="244">
        <v>2</v>
      </c>
      <c r="I453" s="245"/>
      <c r="J453" s="240"/>
      <c r="K453" s="240"/>
      <c r="L453" s="246"/>
      <c r="M453" s="247"/>
      <c r="N453" s="248"/>
      <c r="O453" s="248"/>
      <c r="P453" s="248"/>
      <c r="Q453" s="248"/>
      <c r="R453" s="248"/>
      <c r="S453" s="248"/>
      <c r="T453" s="249"/>
      <c r="AT453" s="250" t="s">
        <v>148</v>
      </c>
      <c r="AU453" s="250" t="s">
        <v>86</v>
      </c>
      <c r="AV453" s="12" t="s">
        <v>86</v>
      </c>
      <c r="AW453" s="12" t="s">
        <v>33</v>
      </c>
      <c r="AX453" s="12" t="s">
        <v>77</v>
      </c>
      <c r="AY453" s="250" t="s">
        <v>138</v>
      </c>
    </row>
    <row r="454" s="12" customFormat="1">
      <c r="B454" s="239"/>
      <c r="C454" s="240"/>
      <c r="D454" s="241" t="s">
        <v>148</v>
      </c>
      <c r="E454" s="242" t="s">
        <v>1</v>
      </c>
      <c r="F454" s="243" t="s">
        <v>531</v>
      </c>
      <c r="G454" s="240"/>
      <c r="H454" s="244">
        <v>3</v>
      </c>
      <c r="I454" s="245"/>
      <c r="J454" s="240"/>
      <c r="K454" s="240"/>
      <c r="L454" s="246"/>
      <c r="M454" s="247"/>
      <c r="N454" s="248"/>
      <c r="O454" s="248"/>
      <c r="P454" s="248"/>
      <c r="Q454" s="248"/>
      <c r="R454" s="248"/>
      <c r="S454" s="248"/>
      <c r="T454" s="249"/>
      <c r="AT454" s="250" t="s">
        <v>148</v>
      </c>
      <c r="AU454" s="250" t="s">
        <v>86</v>
      </c>
      <c r="AV454" s="12" t="s">
        <v>86</v>
      </c>
      <c r="AW454" s="12" t="s">
        <v>33</v>
      </c>
      <c r="AX454" s="12" t="s">
        <v>77</v>
      </c>
      <c r="AY454" s="250" t="s">
        <v>138</v>
      </c>
    </row>
    <row r="455" s="13" customFormat="1">
      <c r="B455" s="251"/>
      <c r="C455" s="252"/>
      <c r="D455" s="241" t="s">
        <v>148</v>
      </c>
      <c r="E455" s="253" t="s">
        <v>1</v>
      </c>
      <c r="F455" s="254" t="s">
        <v>155</v>
      </c>
      <c r="G455" s="252"/>
      <c r="H455" s="255">
        <v>5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AT455" s="261" t="s">
        <v>148</v>
      </c>
      <c r="AU455" s="261" t="s">
        <v>86</v>
      </c>
      <c r="AV455" s="13" t="s">
        <v>146</v>
      </c>
      <c r="AW455" s="13" t="s">
        <v>33</v>
      </c>
      <c r="AX455" s="13" t="s">
        <v>82</v>
      </c>
      <c r="AY455" s="261" t="s">
        <v>138</v>
      </c>
    </row>
    <row r="456" s="1" customFormat="1" ht="24" customHeight="1">
      <c r="B456" s="38"/>
      <c r="C456" s="283" t="s">
        <v>556</v>
      </c>
      <c r="D456" s="283" t="s">
        <v>342</v>
      </c>
      <c r="E456" s="284" t="s">
        <v>557</v>
      </c>
      <c r="F456" s="285" t="s">
        <v>558</v>
      </c>
      <c r="G456" s="286" t="s">
        <v>385</v>
      </c>
      <c r="H456" s="287">
        <v>5</v>
      </c>
      <c r="I456" s="288"/>
      <c r="J456" s="289">
        <f>ROUND(I456*H456,2)</f>
        <v>0</v>
      </c>
      <c r="K456" s="285" t="s">
        <v>158</v>
      </c>
      <c r="L456" s="290"/>
      <c r="M456" s="291" t="s">
        <v>1</v>
      </c>
      <c r="N456" s="292" t="s">
        <v>43</v>
      </c>
      <c r="O456" s="86"/>
      <c r="P456" s="235">
        <f>O456*H456</f>
        <v>0</v>
      </c>
      <c r="Q456" s="235">
        <v>0.016</v>
      </c>
      <c r="R456" s="235">
        <f>Q456*H456</f>
        <v>0.080000000000000002</v>
      </c>
      <c r="S456" s="235">
        <v>0</v>
      </c>
      <c r="T456" s="236">
        <f>S456*H456</f>
        <v>0</v>
      </c>
      <c r="AR456" s="237" t="s">
        <v>559</v>
      </c>
      <c r="AT456" s="237" t="s">
        <v>342</v>
      </c>
      <c r="AU456" s="237" t="s">
        <v>86</v>
      </c>
      <c r="AY456" s="17" t="s">
        <v>138</v>
      </c>
      <c r="BE456" s="238">
        <f>IF(N456="základní",J456,0)</f>
        <v>0</v>
      </c>
      <c r="BF456" s="238">
        <f>IF(N456="snížená",J456,0)</f>
        <v>0</v>
      </c>
      <c r="BG456" s="238">
        <f>IF(N456="zákl. přenesená",J456,0)</f>
        <v>0</v>
      </c>
      <c r="BH456" s="238">
        <f>IF(N456="sníž. přenesená",J456,0)</f>
        <v>0</v>
      </c>
      <c r="BI456" s="238">
        <f>IF(N456="nulová",J456,0)</f>
        <v>0</v>
      </c>
      <c r="BJ456" s="17" t="s">
        <v>86</v>
      </c>
      <c r="BK456" s="238">
        <f>ROUND(I456*H456,2)</f>
        <v>0</v>
      </c>
      <c r="BL456" s="17" t="s">
        <v>559</v>
      </c>
      <c r="BM456" s="237" t="s">
        <v>560</v>
      </c>
    </row>
    <row r="457" s="12" customFormat="1">
      <c r="B457" s="239"/>
      <c r="C457" s="240"/>
      <c r="D457" s="241" t="s">
        <v>148</v>
      </c>
      <c r="E457" s="242" t="s">
        <v>1</v>
      </c>
      <c r="F457" s="243" t="s">
        <v>530</v>
      </c>
      <c r="G457" s="240"/>
      <c r="H457" s="244">
        <v>2</v>
      </c>
      <c r="I457" s="245"/>
      <c r="J457" s="240"/>
      <c r="K457" s="240"/>
      <c r="L457" s="246"/>
      <c r="M457" s="247"/>
      <c r="N457" s="248"/>
      <c r="O457" s="248"/>
      <c r="P457" s="248"/>
      <c r="Q457" s="248"/>
      <c r="R457" s="248"/>
      <c r="S457" s="248"/>
      <c r="T457" s="249"/>
      <c r="AT457" s="250" t="s">
        <v>148</v>
      </c>
      <c r="AU457" s="250" t="s">
        <v>86</v>
      </c>
      <c r="AV457" s="12" t="s">
        <v>86</v>
      </c>
      <c r="AW457" s="12" t="s">
        <v>33</v>
      </c>
      <c r="AX457" s="12" t="s">
        <v>77</v>
      </c>
      <c r="AY457" s="250" t="s">
        <v>138</v>
      </c>
    </row>
    <row r="458" s="12" customFormat="1">
      <c r="B458" s="239"/>
      <c r="C458" s="240"/>
      <c r="D458" s="241" t="s">
        <v>148</v>
      </c>
      <c r="E458" s="242" t="s">
        <v>1</v>
      </c>
      <c r="F458" s="243" t="s">
        <v>531</v>
      </c>
      <c r="G458" s="240"/>
      <c r="H458" s="244">
        <v>3</v>
      </c>
      <c r="I458" s="245"/>
      <c r="J458" s="240"/>
      <c r="K458" s="240"/>
      <c r="L458" s="246"/>
      <c r="M458" s="247"/>
      <c r="N458" s="248"/>
      <c r="O458" s="248"/>
      <c r="P458" s="248"/>
      <c r="Q458" s="248"/>
      <c r="R458" s="248"/>
      <c r="S458" s="248"/>
      <c r="T458" s="249"/>
      <c r="AT458" s="250" t="s">
        <v>148</v>
      </c>
      <c r="AU458" s="250" t="s">
        <v>86</v>
      </c>
      <c r="AV458" s="12" t="s">
        <v>86</v>
      </c>
      <c r="AW458" s="12" t="s">
        <v>33</v>
      </c>
      <c r="AX458" s="12" t="s">
        <v>77</v>
      </c>
      <c r="AY458" s="250" t="s">
        <v>138</v>
      </c>
    </row>
    <row r="459" s="13" customFormat="1">
      <c r="B459" s="251"/>
      <c r="C459" s="252"/>
      <c r="D459" s="241" t="s">
        <v>148</v>
      </c>
      <c r="E459" s="253" t="s">
        <v>1</v>
      </c>
      <c r="F459" s="254" t="s">
        <v>155</v>
      </c>
      <c r="G459" s="252"/>
      <c r="H459" s="255">
        <v>5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AT459" s="261" t="s">
        <v>148</v>
      </c>
      <c r="AU459" s="261" t="s">
        <v>86</v>
      </c>
      <c r="AV459" s="13" t="s">
        <v>146</v>
      </c>
      <c r="AW459" s="13" t="s">
        <v>33</v>
      </c>
      <c r="AX459" s="13" t="s">
        <v>82</v>
      </c>
      <c r="AY459" s="261" t="s">
        <v>138</v>
      </c>
    </row>
    <row r="460" s="1" customFormat="1" ht="24" customHeight="1">
      <c r="B460" s="38"/>
      <c r="C460" s="226" t="s">
        <v>561</v>
      </c>
      <c r="D460" s="226" t="s">
        <v>141</v>
      </c>
      <c r="E460" s="227" t="s">
        <v>562</v>
      </c>
      <c r="F460" s="228" t="s">
        <v>563</v>
      </c>
      <c r="G460" s="229" t="s">
        <v>385</v>
      </c>
      <c r="H460" s="230">
        <v>1</v>
      </c>
      <c r="I460" s="231"/>
      <c r="J460" s="232">
        <f>ROUND(I460*H460,2)</f>
        <v>0</v>
      </c>
      <c r="K460" s="228" t="s">
        <v>158</v>
      </c>
      <c r="L460" s="43"/>
      <c r="M460" s="233" t="s">
        <v>1</v>
      </c>
      <c r="N460" s="234" t="s">
        <v>43</v>
      </c>
      <c r="O460" s="86"/>
      <c r="P460" s="235">
        <f>O460*H460</f>
        <v>0</v>
      </c>
      <c r="Q460" s="235">
        <v>0</v>
      </c>
      <c r="R460" s="235">
        <f>Q460*H460</f>
        <v>0</v>
      </c>
      <c r="S460" s="235">
        <v>0</v>
      </c>
      <c r="T460" s="236">
        <f>S460*H460</f>
        <v>0</v>
      </c>
      <c r="AR460" s="237" t="s">
        <v>240</v>
      </c>
      <c r="AT460" s="237" t="s">
        <v>141</v>
      </c>
      <c r="AU460" s="237" t="s">
        <v>86</v>
      </c>
      <c r="AY460" s="17" t="s">
        <v>138</v>
      </c>
      <c r="BE460" s="238">
        <f>IF(N460="základní",J460,0)</f>
        <v>0</v>
      </c>
      <c r="BF460" s="238">
        <f>IF(N460="snížená",J460,0)</f>
        <v>0</v>
      </c>
      <c r="BG460" s="238">
        <f>IF(N460="zákl. přenesená",J460,0)</f>
        <v>0</v>
      </c>
      <c r="BH460" s="238">
        <f>IF(N460="sníž. přenesená",J460,0)</f>
        <v>0</v>
      </c>
      <c r="BI460" s="238">
        <f>IF(N460="nulová",J460,0)</f>
        <v>0</v>
      </c>
      <c r="BJ460" s="17" t="s">
        <v>86</v>
      </c>
      <c r="BK460" s="238">
        <f>ROUND(I460*H460,2)</f>
        <v>0</v>
      </c>
      <c r="BL460" s="17" t="s">
        <v>240</v>
      </c>
      <c r="BM460" s="237" t="s">
        <v>564</v>
      </c>
    </row>
    <row r="461" s="12" customFormat="1">
      <c r="B461" s="239"/>
      <c r="C461" s="240"/>
      <c r="D461" s="241" t="s">
        <v>148</v>
      </c>
      <c r="E461" s="242" t="s">
        <v>1</v>
      </c>
      <c r="F461" s="243" t="s">
        <v>565</v>
      </c>
      <c r="G461" s="240"/>
      <c r="H461" s="244">
        <v>1</v>
      </c>
      <c r="I461" s="245"/>
      <c r="J461" s="240"/>
      <c r="K461" s="240"/>
      <c r="L461" s="246"/>
      <c r="M461" s="247"/>
      <c r="N461" s="248"/>
      <c r="O461" s="248"/>
      <c r="P461" s="248"/>
      <c r="Q461" s="248"/>
      <c r="R461" s="248"/>
      <c r="S461" s="248"/>
      <c r="T461" s="249"/>
      <c r="AT461" s="250" t="s">
        <v>148</v>
      </c>
      <c r="AU461" s="250" t="s">
        <v>86</v>
      </c>
      <c r="AV461" s="12" t="s">
        <v>86</v>
      </c>
      <c r="AW461" s="12" t="s">
        <v>33</v>
      </c>
      <c r="AX461" s="12" t="s">
        <v>82</v>
      </c>
      <c r="AY461" s="250" t="s">
        <v>138</v>
      </c>
    </row>
    <row r="462" s="1" customFormat="1" ht="16.5" customHeight="1">
      <c r="B462" s="38"/>
      <c r="C462" s="283" t="s">
        <v>566</v>
      </c>
      <c r="D462" s="283" t="s">
        <v>342</v>
      </c>
      <c r="E462" s="284" t="s">
        <v>567</v>
      </c>
      <c r="F462" s="285" t="s">
        <v>568</v>
      </c>
      <c r="G462" s="286" t="s">
        <v>385</v>
      </c>
      <c r="H462" s="287">
        <v>1</v>
      </c>
      <c r="I462" s="288"/>
      <c r="J462" s="289">
        <f>ROUND(I462*H462,2)</f>
        <v>0</v>
      </c>
      <c r="K462" s="285" t="s">
        <v>158</v>
      </c>
      <c r="L462" s="290"/>
      <c r="M462" s="291" t="s">
        <v>1</v>
      </c>
      <c r="N462" s="292" t="s">
        <v>43</v>
      </c>
      <c r="O462" s="86"/>
      <c r="P462" s="235">
        <f>O462*H462</f>
        <v>0</v>
      </c>
      <c r="Q462" s="235">
        <v>0.00123</v>
      </c>
      <c r="R462" s="235">
        <f>Q462*H462</f>
        <v>0.00123</v>
      </c>
      <c r="S462" s="235">
        <v>0</v>
      </c>
      <c r="T462" s="236">
        <f>S462*H462</f>
        <v>0</v>
      </c>
      <c r="AR462" s="237" t="s">
        <v>341</v>
      </c>
      <c r="AT462" s="237" t="s">
        <v>342</v>
      </c>
      <c r="AU462" s="237" t="s">
        <v>86</v>
      </c>
      <c r="AY462" s="17" t="s">
        <v>138</v>
      </c>
      <c r="BE462" s="238">
        <f>IF(N462="základní",J462,0)</f>
        <v>0</v>
      </c>
      <c r="BF462" s="238">
        <f>IF(N462="snížená",J462,0)</f>
        <v>0</v>
      </c>
      <c r="BG462" s="238">
        <f>IF(N462="zákl. přenesená",J462,0)</f>
        <v>0</v>
      </c>
      <c r="BH462" s="238">
        <f>IF(N462="sníž. přenesená",J462,0)</f>
        <v>0</v>
      </c>
      <c r="BI462" s="238">
        <f>IF(N462="nulová",J462,0)</f>
        <v>0</v>
      </c>
      <c r="BJ462" s="17" t="s">
        <v>86</v>
      </c>
      <c r="BK462" s="238">
        <f>ROUND(I462*H462,2)</f>
        <v>0</v>
      </c>
      <c r="BL462" s="17" t="s">
        <v>240</v>
      </c>
      <c r="BM462" s="237" t="s">
        <v>569</v>
      </c>
    </row>
    <row r="463" s="12" customFormat="1">
      <c r="B463" s="239"/>
      <c r="C463" s="240"/>
      <c r="D463" s="241" t="s">
        <v>148</v>
      </c>
      <c r="E463" s="242" t="s">
        <v>1</v>
      </c>
      <c r="F463" s="243" t="s">
        <v>565</v>
      </c>
      <c r="G463" s="240"/>
      <c r="H463" s="244">
        <v>1</v>
      </c>
      <c r="I463" s="245"/>
      <c r="J463" s="240"/>
      <c r="K463" s="240"/>
      <c r="L463" s="246"/>
      <c r="M463" s="247"/>
      <c r="N463" s="248"/>
      <c r="O463" s="248"/>
      <c r="P463" s="248"/>
      <c r="Q463" s="248"/>
      <c r="R463" s="248"/>
      <c r="S463" s="248"/>
      <c r="T463" s="249"/>
      <c r="AT463" s="250" t="s">
        <v>148</v>
      </c>
      <c r="AU463" s="250" t="s">
        <v>86</v>
      </c>
      <c r="AV463" s="12" t="s">
        <v>86</v>
      </c>
      <c r="AW463" s="12" t="s">
        <v>33</v>
      </c>
      <c r="AX463" s="12" t="s">
        <v>82</v>
      </c>
      <c r="AY463" s="250" t="s">
        <v>138</v>
      </c>
    </row>
    <row r="464" s="1" customFormat="1" ht="24" customHeight="1">
      <c r="B464" s="38"/>
      <c r="C464" s="226" t="s">
        <v>570</v>
      </c>
      <c r="D464" s="226" t="s">
        <v>141</v>
      </c>
      <c r="E464" s="227" t="s">
        <v>571</v>
      </c>
      <c r="F464" s="228" t="s">
        <v>572</v>
      </c>
      <c r="G464" s="229" t="s">
        <v>385</v>
      </c>
      <c r="H464" s="230">
        <v>1</v>
      </c>
      <c r="I464" s="231"/>
      <c r="J464" s="232">
        <f>ROUND(I464*H464,2)</f>
        <v>0</v>
      </c>
      <c r="K464" s="228" t="s">
        <v>145</v>
      </c>
      <c r="L464" s="43"/>
      <c r="M464" s="233" t="s">
        <v>1</v>
      </c>
      <c r="N464" s="234" t="s">
        <v>43</v>
      </c>
      <c r="O464" s="86"/>
      <c r="P464" s="235">
        <f>O464*H464</f>
        <v>0</v>
      </c>
      <c r="Q464" s="235">
        <v>0</v>
      </c>
      <c r="R464" s="235">
        <f>Q464*H464</f>
        <v>0</v>
      </c>
      <c r="S464" s="235">
        <v>0.17399999999999999</v>
      </c>
      <c r="T464" s="236">
        <f>S464*H464</f>
        <v>0.17399999999999999</v>
      </c>
      <c r="AR464" s="237" t="s">
        <v>240</v>
      </c>
      <c r="AT464" s="237" t="s">
        <v>141</v>
      </c>
      <c r="AU464" s="237" t="s">
        <v>86</v>
      </c>
      <c r="AY464" s="17" t="s">
        <v>138</v>
      </c>
      <c r="BE464" s="238">
        <f>IF(N464="základní",J464,0)</f>
        <v>0</v>
      </c>
      <c r="BF464" s="238">
        <f>IF(N464="snížená",J464,0)</f>
        <v>0</v>
      </c>
      <c r="BG464" s="238">
        <f>IF(N464="zákl. přenesená",J464,0)</f>
        <v>0</v>
      </c>
      <c r="BH464" s="238">
        <f>IF(N464="sníž. přenesená",J464,0)</f>
        <v>0</v>
      </c>
      <c r="BI464" s="238">
        <f>IF(N464="nulová",J464,0)</f>
        <v>0</v>
      </c>
      <c r="BJ464" s="17" t="s">
        <v>86</v>
      </c>
      <c r="BK464" s="238">
        <f>ROUND(I464*H464,2)</f>
        <v>0</v>
      </c>
      <c r="BL464" s="17" t="s">
        <v>240</v>
      </c>
      <c r="BM464" s="237" t="s">
        <v>573</v>
      </c>
    </row>
    <row r="465" s="12" customFormat="1">
      <c r="B465" s="239"/>
      <c r="C465" s="240"/>
      <c r="D465" s="241" t="s">
        <v>148</v>
      </c>
      <c r="E465" s="242" t="s">
        <v>1</v>
      </c>
      <c r="F465" s="243" t="s">
        <v>574</v>
      </c>
      <c r="G465" s="240"/>
      <c r="H465" s="244">
        <v>1</v>
      </c>
      <c r="I465" s="245"/>
      <c r="J465" s="240"/>
      <c r="K465" s="240"/>
      <c r="L465" s="246"/>
      <c r="M465" s="247"/>
      <c r="N465" s="248"/>
      <c r="O465" s="248"/>
      <c r="P465" s="248"/>
      <c r="Q465" s="248"/>
      <c r="R465" s="248"/>
      <c r="S465" s="248"/>
      <c r="T465" s="249"/>
      <c r="AT465" s="250" t="s">
        <v>148</v>
      </c>
      <c r="AU465" s="250" t="s">
        <v>86</v>
      </c>
      <c r="AV465" s="12" t="s">
        <v>86</v>
      </c>
      <c r="AW465" s="12" t="s">
        <v>33</v>
      </c>
      <c r="AX465" s="12" t="s">
        <v>77</v>
      </c>
      <c r="AY465" s="250" t="s">
        <v>138</v>
      </c>
    </row>
    <row r="466" s="13" customFormat="1">
      <c r="B466" s="251"/>
      <c r="C466" s="252"/>
      <c r="D466" s="241" t="s">
        <v>148</v>
      </c>
      <c r="E466" s="253" t="s">
        <v>1</v>
      </c>
      <c r="F466" s="254" t="s">
        <v>155</v>
      </c>
      <c r="G466" s="252"/>
      <c r="H466" s="255">
        <v>1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AT466" s="261" t="s">
        <v>148</v>
      </c>
      <c r="AU466" s="261" t="s">
        <v>86</v>
      </c>
      <c r="AV466" s="13" t="s">
        <v>146</v>
      </c>
      <c r="AW466" s="13" t="s">
        <v>33</v>
      </c>
      <c r="AX466" s="13" t="s">
        <v>82</v>
      </c>
      <c r="AY466" s="261" t="s">
        <v>138</v>
      </c>
    </row>
    <row r="467" s="1" customFormat="1" ht="24" customHeight="1">
      <c r="B467" s="38"/>
      <c r="C467" s="226" t="s">
        <v>575</v>
      </c>
      <c r="D467" s="226" t="s">
        <v>141</v>
      </c>
      <c r="E467" s="227" t="s">
        <v>576</v>
      </c>
      <c r="F467" s="228" t="s">
        <v>577</v>
      </c>
      <c r="G467" s="229" t="s">
        <v>385</v>
      </c>
      <c r="H467" s="230">
        <v>2.875</v>
      </c>
      <c r="I467" s="231"/>
      <c r="J467" s="232">
        <f>ROUND(I467*H467,2)</f>
        <v>0</v>
      </c>
      <c r="K467" s="228" t="s">
        <v>158</v>
      </c>
      <c r="L467" s="43"/>
      <c r="M467" s="233" t="s">
        <v>1</v>
      </c>
      <c r="N467" s="234" t="s">
        <v>43</v>
      </c>
      <c r="O467" s="86"/>
      <c r="P467" s="235">
        <f>O467*H467</f>
        <v>0</v>
      </c>
      <c r="Q467" s="235">
        <v>0</v>
      </c>
      <c r="R467" s="235">
        <f>Q467*H467</f>
        <v>0</v>
      </c>
      <c r="S467" s="235">
        <v>0.1104</v>
      </c>
      <c r="T467" s="236">
        <f>S467*H467</f>
        <v>0.31740000000000002</v>
      </c>
      <c r="AR467" s="237" t="s">
        <v>240</v>
      </c>
      <c r="AT467" s="237" t="s">
        <v>141</v>
      </c>
      <c r="AU467" s="237" t="s">
        <v>86</v>
      </c>
      <c r="AY467" s="17" t="s">
        <v>138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86</v>
      </c>
      <c r="BK467" s="238">
        <f>ROUND(I467*H467,2)</f>
        <v>0</v>
      </c>
      <c r="BL467" s="17" t="s">
        <v>240</v>
      </c>
      <c r="BM467" s="237" t="s">
        <v>578</v>
      </c>
    </row>
    <row r="468" s="12" customFormat="1">
      <c r="B468" s="239"/>
      <c r="C468" s="240"/>
      <c r="D468" s="241" t="s">
        <v>148</v>
      </c>
      <c r="E468" s="242" t="s">
        <v>1</v>
      </c>
      <c r="F468" s="243" t="s">
        <v>579</v>
      </c>
      <c r="G468" s="240"/>
      <c r="H468" s="244">
        <v>2.875</v>
      </c>
      <c r="I468" s="245"/>
      <c r="J468" s="240"/>
      <c r="K468" s="240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148</v>
      </c>
      <c r="AU468" s="250" t="s">
        <v>86</v>
      </c>
      <c r="AV468" s="12" t="s">
        <v>86</v>
      </c>
      <c r="AW468" s="12" t="s">
        <v>33</v>
      </c>
      <c r="AX468" s="12" t="s">
        <v>77</v>
      </c>
      <c r="AY468" s="250" t="s">
        <v>138</v>
      </c>
    </row>
    <row r="469" s="13" customFormat="1">
      <c r="B469" s="251"/>
      <c r="C469" s="252"/>
      <c r="D469" s="241" t="s">
        <v>148</v>
      </c>
      <c r="E469" s="253" t="s">
        <v>1</v>
      </c>
      <c r="F469" s="254" t="s">
        <v>155</v>
      </c>
      <c r="G469" s="252"/>
      <c r="H469" s="255">
        <v>2.875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AT469" s="261" t="s">
        <v>148</v>
      </c>
      <c r="AU469" s="261" t="s">
        <v>86</v>
      </c>
      <c r="AV469" s="13" t="s">
        <v>146</v>
      </c>
      <c r="AW469" s="13" t="s">
        <v>33</v>
      </c>
      <c r="AX469" s="13" t="s">
        <v>82</v>
      </c>
      <c r="AY469" s="261" t="s">
        <v>138</v>
      </c>
    </row>
    <row r="470" s="1" customFormat="1" ht="24" customHeight="1">
      <c r="B470" s="38"/>
      <c r="C470" s="226" t="s">
        <v>580</v>
      </c>
      <c r="D470" s="226" t="s">
        <v>141</v>
      </c>
      <c r="E470" s="227" t="s">
        <v>581</v>
      </c>
      <c r="F470" s="228" t="s">
        <v>582</v>
      </c>
      <c r="G470" s="229" t="s">
        <v>300</v>
      </c>
      <c r="H470" s="230">
        <v>0.10299999999999999</v>
      </c>
      <c r="I470" s="231"/>
      <c r="J470" s="232">
        <f>ROUND(I470*H470,2)</f>
        <v>0</v>
      </c>
      <c r="K470" s="228" t="s">
        <v>145</v>
      </c>
      <c r="L470" s="43"/>
      <c r="M470" s="233" t="s">
        <v>1</v>
      </c>
      <c r="N470" s="234" t="s">
        <v>43</v>
      </c>
      <c r="O470" s="86"/>
      <c r="P470" s="235">
        <f>O470*H470</f>
        <v>0</v>
      </c>
      <c r="Q470" s="235">
        <v>0</v>
      </c>
      <c r="R470" s="235">
        <f>Q470*H470</f>
        <v>0</v>
      </c>
      <c r="S470" s="235">
        <v>0</v>
      </c>
      <c r="T470" s="236">
        <f>S470*H470</f>
        <v>0</v>
      </c>
      <c r="AR470" s="237" t="s">
        <v>240</v>
      </c>
      <c r="AT470" s="237" t="s">
        <v>141</v>
      </c>
      <c r="AU470" s="237" t="s">
        <v>86</v>
      </c>
      <c r="AY470" s="17" t="s">
        <v>138</v>
      </c>
      <c r="BE470" s="238">
        <f>IF(N470="základní",J470,0)</f>
        <v>0</v>
      </c>
      <c r="BF470" s="238">
        <f>IF(N470="snížená",J470,0)</f>
        <v>0</v>
      </c>
      <c r="BG470" s="238">
        <f>IF(N470="zákl. přenesená",J470,0)</f>
        <v>0</v>
      </c>
      <c r="BH470" s="238">
        <f>IF(N470="sníž. přenesená",J470,0)</f>
        <v>0</v>
      </c>
      <c r="BI470" s="238">
        <f>IF(N470="nulová",J470,0)</f>
        <v>0</v>
      </c>
      <c r="BJ470" s="17" t="s">
        <v>86</v>
      </c>
      <c r="BK470" s="238">
        <f>ROUND(I470*H470,2)</f>
        <v>0</v>
      </c>
      <c r="BL470" s="17" t="s">
        <v>240</v>
      </c>
      <c r="BM470" s="237" t="s">
        <v>583</v>
      </c>
    </row>
    <row r="471" s="11" customFormat="1" ht="22.8" customHeight="1">
      <c r="B471" s="211"/>
      <c r="C471" s="212"/>
      <c r="D471" s="213" t="s">
        <v>76</v>
      </c>
      <c r="E471" s="224" t="s">
        <v>584</v>
      </c>
      <c r="F471" s="224" t="s">
        <v>585</v>
      </c>
      <c r="G471" s="212"/>
      <c r="H471" s="212"/>
      <c r="I471" s="215"/>
      <c r="J471" s="225">
        <f>BK471</f>
        <v>0</v>
      </c>
      <c r="K471" s="212"/>
      <c r="L471" s="216"/>
      <c r="M471" s="217"/>
      <c r="N471" s="218"/>
      <c r="O471" s="218"/>
      <c r="P471" s="219">
        <f>SUM(P472:P501)</f>
        <v>0</v>
      </c>
      <c r="Q471" s="218"/>
      <c r="R471" s="219">
        <f>SUM(R472:R501)</f>
        <v>0.22296205</v>
      </c>
      <c r="S471" s="218"/>
      <c r="T471" s="220">
        <f>SUM(T472:T501)</f>
        <v>0</v>
      </c>
      <c r="AR471" s="221" t="s">
        <v>86</v>
      </c>
      <c r="AT471" s="222" t="s">
        <v>76</v>
      </c>
      <c r="AU471" s="222" t="s">
        <v>82</v>
      </c>
      <c r="AY471" s="221" t="s">
        <v>138</v>
      </c>
      <c r="BK471" s="223">
        <f>SUM(BK472:BK501)</f>
        <v>0</v>
      </c>
    </row>
    <row r="472" s="1" customFormat="1" ht="24" customHeight="1">
      <c r="B472" s="38"/>
      <c r="C472" s="226" t="s">
        <v>586</v>
      </c>
      <c r="D472" s="226" t="s">
        <v>141</v>
      </c>
      <c r="E472" s="227" t="s">
        <v>587</v>
      </c>
      <c r="F472" s="228" t="s">
        <v>588</v>
      </c>
      <c r="G472" s="229" t="s">
        <v>243</v>
      </c>
      <c r="H472" s="230">
        <v>4.5999999999999996</v>
      </c>
      <c r="I472" s="231"/>
      <c r="J472" s="232">
        <f>ROUND(I472*H472,2)</f>
        <v>0</v>
      </c>
      <c r="K472" s="228" t="s">
        <v>158</v>
      </c>
      <c r="L472" s="43"/>
      <c r="M472" s="233" t="s">
        <v>1</v>
      </c>
      <c r="N472" s="234" t="s">
        <v>43</v>
      </c>
      <c r="O472" s="86"/>
      <c r="P472" s="235">
        <f>O472*H472</f>
        <v>0</v>
      </c>
      <c r="Q472" s="235">
        <v>0.00042999999999999999</v>
      </c>
      <c r="R472" s="235">
        <f>Q472*H472</f>
        <v>0.0019779999999999997</v>
      </c>
      <c r="S472" s="235">
        <v>0</v>
      </c>
      <c r="T472" s="236">
        <f>S472*H472</f>
        <v>0</v>
      </c>
      <c r="AR472" s="237" t="s">
        <v>240</v>
      </c>
      <c r="AT472" s="237" t="s">
        <v>141</v>
      </c>
      <c r="AU472" s="237" t="s">
        <v>86</v>
      </c>
      <c r="AY472" s="17" t="s">
        <v>138</v>
      </c>
      <c r="BE472" s="238">
        <f>IF(N472="základní",J472,0)</f>
        <v>0</v>
      </c>
      <c r="BF472" s="238">
        <f>IF(N472="snížená",J472,0)</f>
        <v>0</v>
      </c>
      <c r="BG472" s="238">
        <f>IF(N472="zákl. přenesená",J472,0)</f>
        <v>0</v>
      </c>
      <c r="BH472" s="238">
        <f>IF(N472="sníž. přenesená",J472,0)</f>
        <v>0</v>
      </c>
      <c r="BI472" s="238">
        <f>IF(N472="nulová",J472,0)</f>
        <v>0</v>
      </c>
      <c r="BJ472" s="17" t="s">
        <v>86</v>
      </c>
      <c r="BK472" s="238">
        <f>ROUND(I472*H472,2)</f>
        <v>0</v>
      </c>
      <c r="BL472" s="17" t="s">
        <v>240</v>
      </c>
      <c r="BM472" s="237" t="s">
        <v>589</v>
      </c>
    </row>
    <row r="473" s="12" customFormat="1">
      <c r="B473" s="239"/>
      <c r="C473" s="240"/>
      <c r="D473" s="241" t="s">
        <v>148</v>
      </c>
      <c r="E473" s="242" t="s">
        <v>1</v>
      </c>
      <c r="F473" s="243" t="s">
        <v>590</v>
      </c>
      <c r="G473" s="240"/>
      <c r="H473" s="244">
        <v>4.5999999999999996</v>
      </c>
      <c r="I473" s="245"/>
      <c r="J473" s="240"/>
      <c r="K473" s="240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148</v>
      </c>
      <c r="AU473" s="250" t="s">
        <v>86</v>
      </c>
      <c r="AV473" s="12" t="s">
        <v>86</v>
      </c>
      <c r="AW473" s="12" t="s">
        <v>33</v>
      </c>
      <c r="AX473" s="12" t="s">
        <v>82</v>
      </c>
      <c r="AY473" s="250" t="s">
        <v>138</v>
      </c>
    </row>
    <row r="474" s="1" customFormat="1" ht="36" customHeight="1">
      <c r="B474" s="38"/>
      <c r="C474" s="283" t="s">
        <v>591</v>
      </c>
      <c r="D474" s="283" t="s">
        <v>342</v>
      </c>
      <c r="E474" s="284" t="s">
        <v>592</v>
      </c>
      <c r="F474" s="285" t="s">
        <v>593</v>
      </c>
      <c r="G474" s="286" t="s">
        <v>144</v>
      </c>
      <c r="H474" s="287">
        <v>0.50600000000000001</v>
      </c>
      <c r="I474" s="288"/>
      <c r="J474" s="289">
        <f>ROUND(I474*H474,2)</f>
        <v>0</v>
      </c>
      <c r="K474" s="285" t="s">
        <v>145</v>
      </c>
      <c r="L474" s="290"/>
      <c r="M474" s="291" t="s">
        <v>1</v>
      </c>
      <c r="N474" s="292" t="s">
        <v>43</v>
      </c>
      <c r="O474" s="86"/>
      <c r="P474" s="235">
        <f>O474*H474</f>
        <v>0</v>
      </c>
      <c r="Q474" s="235">
        <v>0.019199999999999998</v>
      </c>
      <c r="R474" s="235">
        <f>Q474*H474</f>
        <v>0.0097151999999999985</v>
      </c>
      <c r="S474" s="235">
        <v>0</v>
      </c>
      <c r="T474" s="236">
        <f>S474*H474</f>
        <v>0</v>
      </c>
      <c r="AR474" s="237" t="s">
        <v>341</v>
      </c>
      <c r="AT474" s="237" t="s">
        <v>342</v>
      </c>
      <c r="AU474" s="237" t="s">
        <v>86</v>
      </c>
      <c r="AY474" s="17" t="s">
        <v>138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86</v>
      </c>
      <c r="BK474" s="238">
        <f>ROUND(I474*H474,2)</f>
        <v>0</v>
      </c>
      <c r="BL474" s="17" t="s">
        <v>240</v>
      </c>
      <c r="BM474" s="237" t="s">
        <v>594</v>
      </c>
    </row>
    <row r="475" s="12" customFormat="1">
      <c r="B475" s="239"/>
      <c r="C475" s="240"/>
      <c r="D475" s="241" t="s">
        <v>148</v>
      </c>
      <c r="E475" s="242" t="s">
        <v>1</v>
      </c>
      <c r="F475" s="243" t="s">
        <v>595</v>
      </c>
      <c r="G475" s="240"/>
      <c r="H475" s="244">
        <v>0.46000000000000002</v>
      </c>
      <c r="I475" s="245"/>
      <c r="J475" s="240"/>
      <c r="K475" s="240"/>
      <c r="L475" s="246"/>
      <c r="M475" s="247"/>
      <c r="N475" s="248"/>
      <c r="O475" s="248"/>
      <c r="P475" s="248"/>
      <c r="Q475" s="248"/>
      <c r="R475" s="248"/>
      <c r="S475" s="248"/>
      <c r="T475" s="249"/>
      <c r="AT475" s="250" t="s">
        <v>148</v>
      </c>
      <c r="AU475" s="250" t="s">
        <v>86</v>
      </c>
      <c r="AV475" s="12" t="s">
        <v>86</v>
      </c>
      <c r="AW475" s="12" t="s">
        <v>33</v>
      </c>
      <c r="AX475" s="12" t="s">
        <v>82</v>
      </c>
      <c r="AY475" s="250" t="s">
        <v>138</v>
      </c>
    </row>
    <row r="476" s="12" customFormat="1">
      <c r="B476" s="239"/>
      <c r="C476" s="240"/>
      <c r="D476" s="241" t="s">
        <v>148</v>
      </c>
      <c r="E476" s="240"/>
      <c r="F476" s="243" t="s">
        <v>596</v>
      </c>
      <c r="G476" s="240"/>
      <c r="H476" s="244">
        <v>0.50600000000000001</v>
      </c>
      <c r="I476" s="245"/>
      <c r="J476" s="240"/>
      <c r="K476" s="240"/>
      <c r="L476" s="246"/>
      <c r="M476" s="247"/>
      <c r="N476" s="248"/>
      <c r="O476" s="248"/>
      <c r="P476" s="248"/>
      <c r="Q476" s="248"/>
      <c r="R476" s="248"/>
      <c r="S476" s="248"/>
      <c r="T476" s="249"/>
      <c r="AT476" s="250" t="s">
        <v>148</v>
      </c>
      <c r="AU476" s="250" t="s">
        <v>86</v>
      </c>
      <c r="AV476" s="12" t="s">
        <v>86</v>
      </c>
      <c r="AW476" s="12" t="s">
        <v>4</v>
      </c>
      <c r="AX476" s="12" t="s">
        <v>82</v>
      </c>
      <c r="AY476" s="250" t="s">
        <v>138</v>
      </c>
    </row>
    <row r="477" s="1" customFormat="1" ht="24" customHeight="1">
      <c r="B477" s="38"/>
      <c r="C477" s="226" t="s">
        <v>597</v>
      </c>
      <c r="D477" s="226" t="s">
        <v>141</v>
      </c>
      <c r="E477" s="227" t="s">
        <v>598</v>
      </c>
      <c r="F477" s="228" t="s">
        <v>599</v>
      </c>
      <c r="G477" s="229" t="s">
        <v>144</v>
      </c>
      <c r="H477" s="230">
        <v>7.8929999999999998</v>
      </c>
      <c r="I477" s="231"/>
      <c r="J477" s="232">
        <f>ROUND(I477*H477,2)</f>
        <v>0</v>
      </c>
      <c r="K477" s="228" t="s">
        <v>158</v>
      </c>
      <c r="L477" s="43"/>
      <c r="M477" s="233" t="s">
        <v>1</v>
      </c>
      <c r="N477" s="234" t="s">
        <v>43</v>
      </c>
      <c r="O477" s="86"/>
      <c r="P477" s="235">
        <f>O477*H477</f>
        <v>0</v>
      </c>
      <c r="Q477" s="235">
        <v>0.0063499999999999997</v>
      </c>
      <c r="R477" s="235">
        <f>Q477*H477</f>
        <v>0.05012055</v>
      </c>
      <c r="S477" s="235">
        <v>0</v>
      </c>
      <c r="T477" s="236">
        <f>S477*H477</f>
        <v>0</v>
      </c>
      <c r="AR477" s="237" t="s">
        <v>240</v>
      </c>
      <c r="AT477" s="237" t="s">
        <v>141</v>
      </c>
      <c r="AU477" s="237" t="s">
        <v>86</v>
      </c>
      <c r="AY477" s="17" t="s">
        <v>138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7" t="s">
        <v>86</v>
      </c>
      <c r="BK477" s="238">
        <f>ROUND(I477*H477,2)</f>
        <v>0</v>
      </c>
      <c r="BL477" s="17" t="s">
        <v>240</v>
      </c>
      <c r="BM477" s="237" t="s">
        <v>600</v>
      </c>
    </row>
    <row r="478" s="12" customFormat="1">
      <c r="B478" s="239"/>
      <c r="C478" s="240"/>
      <c r="D478" s="241" t="s">
        <v>148</v>
      </c>
      <c r="E478" s="242" t="s">
        <v>1</v>
      </c>
      <c r="F478" s="243" t="s">
        <v>175</v>
      </c>
      <c r="G478" s="240"/>
      <c r="H478" s="244">
        <v>1.488</v>
      </c>
      <c r="I478" s="245"/>
      <c r="J478" s="240"/>
      <c r="K478" s="240"/>
      <c r="L478" s="246"/>
      <c r="M478" s="247"/>
      <c r="N478" s="248"/>
      <c r="O478" s="248"/>
      <c r="P478" s="248"/>
      <c r="Q478" s="248"/>
      <c r="R478" s="248"/>
      <c r="S478" s="248"/>
      <c r="T478" s="249"/>
      <c r="AT478" s="250" t="s">
        <v>148</v>
      </c>
      <c r="AU478" s="250" t="s">
        <v>86</v>
      </c>
      <c r="AV478" s="12" t="s">
        <v>86</v>
      </c>
      <c r="AW478" s="12" t="s">
        <v>33</v>
      </c>
      <c r="AX478" s="12" t="s">
        <v>77</v>
      </c>
      <c r="AY478" s="250" t="s">
        <v>138</v>
      </c>
    </row>
    <row r="479" s="12" customFormat="1">
      <c r="B479" s="239"/>
      <c r="C479" s="240"/>
      <c r="D479" s="241" t="s">
        <v>148</v>
      </c>
      <c r="E479" s="242" t="s">
        <v>1</v>
      </c>
      <c r="F479" s="243" t="s">
        <v>176</v>
      </c>
      <c r="G479" s="240"/>
      <c r="H479" s="244">
        <v>3.2999999999999998</v>
      </c>
      <c r="I479" s="245"/>
      <c r="J479" s="240"/>
      <c r="K479" s="240"/>
      <c r="L479" s="246"/>
      <c r="M479" s="247"/>
      <c r="N479" s="248"/>
      <c r="O479" s="248"/>
      <c r="P479" s="248"/>
      <c r="Q479" s="248"/>
      <c r="R479" s="248"/>
      <c r="S479" s="248"/>
      <c r="T479" s="249"/>
      <c r="AT479" s="250" t="s">
        <v>148</v>
      </c>
      <c r="AU479" s="250" t="s">
        <v>86</v>
      </c>
      <c r="AV479" s="12" t="s">
        <v>86</v>
      </c>
      <c r="AW479" s="12" t="s">
        <v>33</v>
      </c>
      <c r="AX479" s="12" t="s">
        <v>77</v>
      </c>
      <c r="AY479" s="250" t="s">
        <v>138</v>
      </c>
    </row>
    <row r="480" s="12" customFormat="1">
      <c r="B480" s="239"/>
      <c r="C480" s="240"/>
      <c r="D480" s="241" t="s">
        <v>148</v>
      </c>
      <c r="E480" s="242" t="s">
        <v>1</v>
      </c>
      <c r="F480" s="243" t="s">
        <v>177</v>
      </c>
      <c r="G480" s="240"/>
      <c r="H480" s="244">
        <v>3.105</v>
      </c>
      <c r="I480" s="245"/>
      <c r="J480" s="240"/>
      <c r="K480" s="240"/>
      <c r="L480" s="246"/>
      <c r="M480" s="247"/>
      <c r="N480" s="248"/>
      <c r="O480" s="248"/>
      <c r="P480" s="248"/>
      <c r="Q480" s="248"/>
      <c r="R480" s="248"/>
      <c r="S480" s="248"/>
      <c r="T480" s="249"/>
      <c r="AT480" s="250" t="s">
        <v>148</v>
      </c>
      <c r="AU480" s="250" t="s">
        <v>86</v>
      </c>
      <c r="AV480" s="12" t="s">
        <v>86</v>
      </c>
      <c r="AW480" s="12" t="s">
        <v>33</v>
      </c>
      <c r="AX480" s="12" t="s">
        <v>77</v>
      </c>
      <c r="AY480" s="250" t="s">
        <v>138</v>
      </c>
    </row>
    <row r="481" s="13" customFormat="1">
      <c r="B481" s="251"/>
      <c r="C481" s="252"/>
      <c r="D481" s="241" t="s">
        <v>148</v>
      </c>
      <c r="E481" s="253" t="s">
        <v>1</v>
      </c>
      <c r="F481" s="254" t="s">
        <v>155</v>
      </c>
      <c r="G481" s="252"/>
      <c r="H481" s="255">
        <v>7.8929999999999998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AT481" s="261" t="s">
        <v>148</v>
      </c>
      <c r="AU481" s="261" t="s">
        <v>86</v>
      </c>
      <c r="AV481" s="13" t="s">
        <v>146</v>
      </c>
      <c r="AW481" s="13" t="s">
        <v>33</v>
      </c>
      <c r="AX481" s="13" t="s">
        <v>82</v>
      </c>
      <c r="AY481" s="261" t="s">
        <v>138</v>
      </c>
    </row>
    <row r="482" s="1" customFormat="1" ht="24" customHeight="1">
      <c r="B482" s="38"/>
      <c r="C482" s="283" t="s">
        <v>601</v>
      </c>
      <c r="D482" s="283" t="s">
        <v>342</v>
      </c>
      <c r="E482" s="284" t="s">
        <v>602</v>
      </c>
      <c r="F482" s="285" t="s">
        <v>603</v>
      </c>
      <c r="G482" s="286" t="s">
        <v>144</v>
      </c>
      <c r="H482" s="287">
        <v>7.0460000000000003</v>
      </c>
      <c r="I482" s="288"/>
      <c r="J482" s="289">
        <f>ROUND(I482*H482,2)</f>
        <v>0</v>
      </c>
      <c r="K482" s="285" t="s">
        <v>145</v>
      </c>
      <c r="L482" s="290"/>
      <c r="M482" s="291" t="s">
        <v>1</v>
      </c>
      <c r="N482" s="292" t="s">
        <v>43</v>
      </c>
      <c r="O482" s="86"/>
      <c r="P482" s="235">
        <f>O482*H482</f>
        <v>0</v>
      </c>
      <c r="Q482" s="235">
        <v>0.017999999999999999</v>
      </c>
      <c r="R482" s="235">
        <f>Q482*H482</f>
        <v>0.126828</v>
      </c>
      <c r="S482" s="235">
        <v>0</v>
      </c>
      <c r="T482" s="236">
        <f>S482*H482</f>
        <v>0</v>
      </c>
      <c r="AR482" s="237" t="s">
        <v>341</v>
      </c>
      <c r="AT482" s="237" t="s">
        <v>342</v>
      </c>
      <c r="AU482" s="237" t="s">
        <v>86</v>
      </c>
      <c r="AY482" s="17" t="s">
        <v>138</v>
      </c>
      <c r="BE482" s="238">
        <f>IF(N482="základní",J482,0)</f>
        <v>0</v>
      </c>
      <c r="BF482" s="238">
        <f>IF(N482="snížená",J482,0)</f>
        <v>0</v>
      </c>
      <c r="BG482" s="238">
        <f>IF(N482="zákl. přenesená",J482,0)</f>
        <v>0</v>
      </c>
      <c r="BH482" s="238">
        <f>IF(N482="sníž. přenesená",J482,0)</f>
        <v>0</v>
      </c>
      <c r="BI482" s="238">
        <f>IF(N482="nulová",J482,0)</f>
        <v>0</v>
      </c>
      <c r="BJ482" s="17" t="s">
        <v>86</v>
      </c>
      <c r="BK482" s="238">
        <f>ROUND(I482*H482,2)</f>
        <v>0</v>
      </c>
      <c r="BL482" s="17" t="s">
        <v>240</v>
      </c>
      <c r="BM482" s="237" t="s">
        <v>604</v>
      </c>
    </row>
    <row r="483" s="12" customFormat="1">
      <c r="B483" s="239"/>
      <c r="C483" s="240"/>
      <c r="D483" s="241" t="s">
        <v>148</v>
      </c>
      <c r="E483" s="242" t="s">
        <v>1</v>
      </c>
      <c r="F483" s="243" t="s">
        <v>176</v>
      </c>
      <c r="G483" s="240"/>
      <c r="H483" s="244">
        <v>3.2999999999999998</v>
      </c>
      <c r="I483" s="245"/>
      <c r="J483" s="240"/>
      <c r="K483" s="240"/>
      <c r="L483" s="246"/>
      <c r="M483" s="247"/>
      <c r="N483" s="248"/>
      <c r="O483" s="248"/>
      <c r="P483" s="248"/>
      <c r="Q483" s="248"/>
      <c r="R483" s="248"/>
      <c r="S483" s="248"/>
      <c r="T483" s="249"/>
      <c r="AT483" s="250" t="s">
        <v>148</v>
      </c>
      <c r="AU483" s="250" t="s">
        <v>86</v>
      </c>
      <c r="AV483" s="12" t="s">
        <v>86</v>
      </c>
      <c r="AW483" s="12" t="s">
        <v>33</v>
      </c>
      <c r="AX483" s="12" t="s">
        <v>77</v>
      </c>
      <c r="AY483" s="250" t="s">
        <v>138</v>
      </c>
    </row>
    <row r="484" s="12" customFormat="1">
      <c r="B484" s="239"/>
      <c r="C484" s="240"/>
      <c r="D484" s="241" t="s">
        <v>148</v>
      </c>
      <c r="E484" s="242" t="s">
        <v>1</v>
      </c>
      <c r="F484" s="243" t="s">
        <v>177</v>
      </c>
      <c r="G484" s="240"/>
      <c r="H484" s="244">
        <v>3.105</v>
      </c>
      <c r="I484" s="245"/>
      <c r="J484" s="240"/>
      <c r="K484" s="240"/>
      <c r="L484" s="246"/>
      <c r="M484" s="247"/>
      <c r="N484" s="248"/>
      <c r="O484" s="248"/>
      <c r="P484" s="248"/>
      <c r="Q484" s="248"/>
      <c r="R484" s="248"/>
      <c r="S484" s="248"/>
      <c r="T484" s="249"/>
      <c r="AT484" s="250" t="s">
        <v>148</v>
      </c>
      <c r="AU484" s="250" t="s">
        <v>86</v>
      </c>
      <c r="AV484" s="12" t="s">
        <v>86</v>
      </c>
      <c r="AW484" s="12" t="s">
        <v>33</v>
      </c>
      <c r="AX484" s="12" t="s">
        <v>77</v>
      </c>
      <c r="AY484" s="250" t="s">
        <v>138</v>
      </c>
    </row>
    <row r="485" s="13" customFormat="1">
      <c r="B485" s="251"/>
      <c r="C485" s="252"/>
      <c r="D485" s="241" t="s">
        <v>148</v>
      </c>
      <c r="E485" s="253" t="s">
        <v>1</v>
      </c>
      <c r="F485" s="254" t="s">
        <v>155</v>
      </c>
      <c r="G485" s="252"/>
      <c r="H485" s="255">
        <v>6.4050000000000002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AT485" s="261" t="s">
        <v>148</v>
      </c>
      <c r="AU485" s="261" t="s">
        <v>86</v>
      </c>
      <c r="AV485" s="13" t="s">
        <v>146</v>
      </c>
      <c r="AW485" s="13" t="s">
        <v>33</v>
      </c>
      <c r="AX485" s="13" t="s">
        <v>82</v>
      </c>
      <c r="AY485" s="261" t="s">
        <v>138</v>
      </c>
    </row>
    <row r="486" s="12" customFormat="1">
      <c r="B486" s="239"/>
      <c r="C486" s="240"/>
      <c r="D486" s="241" t="s">
        <v>148</v>
      </c>
      <c r="E486" s="240"/>
      <c r="F486" s="243" t="s">
        <v>605</v>
      </c>
      <c r="G486" s="240"/>
      <c r="H486" s="244">
        <v>7.0460000000000003</v>
      </c>
      <c r="I486" s="245"/>
      <c r="J486" s="240"/>
      <c r="K486" s="240"/>
      <c r="L486" s="246"/>
      <c r="M486" s="247"/>
      <c r="N486" s="248"/>
      <c r="O486" s="248"/>
      <c r="P486" s="248"/>
      <c r="Q486" s="248"/>
      <c r="R486" s="248"/>
      <c r="S486" s="248"/>
      <c r="T486" s="249"/>
      <c r="AT486" s="250" t="s">
        <v>148</v>
      </c>
      <c r="AU486" s="250" t="s">
        <v>86</v>
      </c>
      <c r="AV486" s="12" t="s">
        <v>86</v>
      </c>
      <c r="AW486" s="12" t="s">
        <v>4</v>
      </c>
      <c r="AX486" s="12" t="s">
        <v>82</v>
      </c>
      <c r="AY486" s="250" t="s">
        <v>138</v>
      </c>
    </row>
    <row r="487" s="1" customFormat="1" ht="36" customHeight="1">
      <c r="B487" s="38"/>
      <c r="C487" s="283" t="s">
        <v>606</v>
      </c>
      <c r="D487" s="283" t="s">
        <v>342</v>
      </c>
      <c r="E487" s="284" t="s">
        <v>592</v>
      </c>
      <c r="F487" s="285" t="s">
        <v>593</v>
      </c>
      <c r="G487" s="286" t="s">
        <v>144</v>
      </c>
      <c r="H487" s="287">
        <v>1.637</v>
      </c>
      <c r="I487" s="288"/>
      <c r="J487" s="289">
        <f>ROUND(I487*H487,2)</f>
        <v>0</v>
      </c>
      <c r="K487" s="285" t="s">
        <v>145</v>
      </c>
      <c r="L487" s="290"/>
      <c r="M487" s="291" t="s">
        <v>1</v>
      </c>
      <c r="N487" s="292" t="s">
        <v>43</v>
      </c>
      <c r="O487" s="86"/>
      <c r="P487" s="235">
        <f>O487*H487</f>
        <v>0</v>
      </c>
      <c r="Q487" s="235">
        <v>0.019199999999999998</v>
      </c>
      <c r="R487" s="235">
        <f>Q487*H487</f>
        <v>0.031430399999999997</v>
      </c>
      <c r="S487" s="235">
        <v>0</v>
      </c>
      <c r="T487" s="236">
        <f>S487*H487</f>
        <v>0</v>
      </c>
      <c r="AR487" s="237" t="s">
        <v>341</v>
      </c>
      <c r="AT487" s="237" t="s">
        <v>342</v>
      </c>
      <c r="AU487" s="237" t="s">
        <v>86</v>
      </c>
      <c r="AY487" s="17" t="s">
        <v>138</v>
      </c>
      <c r="BE487" s="238">
        <f>IF(N487="základní",J487,0)</f>
        <v>0</v>
      </c>
      <c r="BF487" s="238">
        <f>IF(N487="snížená",J487,0)</f>
        <v>0</v>
      </c>
      <c r="BG487" s="238">
        <f>IF(N487="zákl. přenesená",J487,0)</f>
        <v>0</v>
      </c>
      <c r="BH487" s="238">
        <f>IF(N487="sníž. přenesená",J487,0)</f>
        <v>0</v>
      </c>
      <c r="BI487" s="238">
        <f>IF(N487="nulová",J487,0)</f>
        <v>0</v>
      </c>
      <c r="BJ487" s="17" t="s">
        <v>86</v>
      </c>
      <c r="BK487" s="238">
        <f>ROUND(I487*H487,2)</f>
        <v>0</v>
      </c>
      <c r="BL487" s="17" t="s">
        <v>240</v>
      </c>
      <c r="BM487" s="237" t="s">
        <v>607</v>
      </c>
    </row>
    <row r="488" s="12" customFormat="1">
      <c r="B488" s="239"/>
      <c r="C488" s="240"/>
      <c r="D488" s="241" t="s">
        <v>148</v>
      </c>
      <c r="E488" s="242" t="s">
        <v>1</v>
      </c>
      <c r="F488" s="243" t="s">
        <v>175</v>
      </c>
      <c r="G488" s="240"/>
      <c r="H488" s="244">
        <v>1.488</v>
      </c>
      <c r="I488" s="245"/>
      <c r="J488" s="240"/>
      <c r="K488" s="240"/>
      <c r="L488" s="246"/>
      <c r="M488" s="247"/>
      <c r="N488" s="248"/>
      <c r="O488" s="248"/>
      <c r="P488" s="248"/>
      <c r="Q488" s="248"/>
      <c r="R488" s="248"/>
      <c r="S488" s="248"/>
      <c r="T488" s="249"/>
      <c r="AT488" s="250" t="s">
        <v>148</v>
      </c>
      <c r="AU488" s="250" t="s">
        <v>86</v>
      </c>
      <c r="AV488" s="12" t="s">
        <v>86</v>
      </c>
      <c r="AW488" s="12" t="s">
        <v>33</v>
      </c>
      <c r="AX488" s="12" t="s">
        <v>77</v>
      </c>
      <c r="AY488" s="250" t="s">
        <v>138</v>
      </c>
    </row>
    <row r="489" s="13" customFormat="1">
      <c r="B489" s="251"/>
      <c r="C489" s="252"/>
      <c r="D489" s="241" t="s">
        <v>148</v>
      </c>
      <c r="E489" s="253" t="s">
        <v>1</v>
      </c>
      <c r="F489" s="254" t="s">
        <v>155</v>
      </c>
      <c r="G489" s="252"/>
      <c r="H489" s="255">
        <v>1.488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AT489" s="261" t="s">
        <v>148</v>
      </c>
      <c r="AU489" s="261" t="s">
        <v>86</v>
      </c>
      <c r="AV489" s="13" t="s">
        <v>146</v>
      </c>
      <c r="AW489" s="13" t="s">
        <v>33</v>
      </c>
      <c r="AX489" s="13" t="s">
        <v>82</v>
      </c>
      <c r="AY489" s="261" t="s">
        <v>138</v>
      </c>
    </row>
    <row r="490" s="12" customFormat="1">
      <c r="B490" s="239"/>
      <c r="C490" s="240"/>
      <c r="D490" s="241" t="s">
        <v>148</v>
      </c>
      <c r="E490" s="240"/>
      <c r="F490" s="243" t="s">
        <v>608</v>
      </c>
      <c r="G490" s="240"/>
      <c r="H490" s="244">
        <v>1.637</v>
      </c>
      <c r="I490" s="245"/>
      <c r="J490" s="240"/>
      <c r="K490" s="240"/>
      <c r="L490" s="246"/>
      <c r="M490" s="247"/>
      <c r="N490" s="248"/>
      <c r="O490" s="248"/>
      <c r="P490" s="248"/>
      <c r="Q490" s="248"/>
      <c r="R490" s="248"/>
      <c r="S490" s="248"/>
      <c r="T490" s="249"/>
      <c r="AT490" s="250" t="s">
        <v>148</v>
      </c>
      <c r="AU490" s="250" t="s">
        <v>86</v>
      </c>
      <c r="AV490" s="12" t="s">
        <v>86</v>
      </c>
      <c r="AW490" s="12" t="s">
        <v>4</v>
      </c>
      <c r="AX490" s="12" t="s">
        <v>82</v>
      </c>
      <c r="AY490" s="250" t="s">
        <v>138</v>
      </c>
    </row>
    <row r="491" s="1" customFormat="1" ht="16.5" customHeight="1">
      <c r="B491" s="38"/>
      <c r="C491" s="226" t="s">
        <v>609</v>
      </c>
      <c r="D491" s="226" t="s">
        <v>141</v>
      </c>
      <c r="E491" s="227" t="s">
        <v>610</v>
      </c>
      <c r="F491" s="228" t="s">
        <v>611</v>
      </c>
      <c r="G491" s="229" t="s">
        <v>144</v>
      </c>
      <c r="H491" s="230">
        <v>7.8929999999999998</v>
      </c>
      <c r="I491" s="231"/>
      <c r="J491" s="232">
        <f>ROUND(I491*H491,2)</f>
        <v>0</v>
      </c>
      <c r="K491" s="228" t="s">
        <v>158</v>
      </c>
      <c r="L491" s="43"/>
      <c r="M491" s="233" t="s">
        <v>1</v>
      </c>
      <c r="N491" s="234" t="s">
        <v>43</v>
      </c>
      <c r="O491" s="86"/>
      <c r="P491" s="235">
        <f>O491*H491</f>
        <v>0</v>
      </c>
      <c r="Q491" s="235">
        <v>0.00029999999999999997</v>
      </c>
      <c r="R491" s="235">
        <f>Q491*H491</f>
        <v>0.0023678999999999996</v>
      </c>
      <c r="S491" s="235">
        <v>0</v>
      </c>
      <c r="T491" s="236">
        <f>S491*H491</f>
        <v>0</v>
      </c>
      <c r="AR491" s="237" t="s">
        <v>240</v>
      </c>
      <c r="AT491" s="237" t="s">
        <v>141</v>
      </c>
      <c r="AU491" s="237" t="s">
        <v>86</v>
      </c>
      <c r="AY491" s="17" t="s">
        <v>138</v>
      </c>
      <c r="BE491" s="238">
        <f>IF(N491="základní",J491,0)</f>
        <v>0</v>
      </c>
      <c r="BF491" s="238">
        <f>IF(N491="snížená",J491,0)</f>
        <v>0</v>
      </c>
      <c r="BG491" s="238">
        <f>IF(N491="zákl. přenesená",J491,0)</f>
        <v>0</v>
      </c>
      <c r="BH491" s="238">
        <f>IF(N491="sníž. přenesená",J491,0)</f>
        <v>0</v>
      </c>
      <c r="BI491" s="238">
        <f>IF(N491="nulová",J491,0)</f>
        <v>0</v>
      </c>
      <c r="BJ491" s="17" t="s">
        <v>86</v>
      </c>
      <c r="BK491" s="238">
        <f>ROUND(I491*H491,2)</f>
        <v>0</v>
      </c>
      <c r="BL491" s="17" t="s">
        <v>240</v>
      </c>
      <c r="BM491" s="237" t="s">
        <v>612</v>
      </c>
    </row>
    <row r="492" s="12" customFormat="1">
      <c r="B492" s="239"/>
      <c r="C492" s="240"/>
      <c r="D492" s="241" t="s">
        <v>148</v>
      </c>
      <c r="E492" s="242" t="s">
        <v>1</v>
      </c>
      <c r="F492" s="243" t="s">
        <v>175</v>
      </c>
      <c r="G492" s="240"/>
      <c r="H492" s="244">
        <v>1.488</v>
      </c>
      <c r="I492" s="245"/>
      <c r="J492" s="240"/>
      <c r="K492" s="240"/>
      <c r="L492" s="246"/>
      <c r="M492" s="247"/>
      <c r="N492" s="248"/>
      <c r="O492" s="248"/>
      <c r="P492" s="248"/>
      <c r="Q492" s="248"/>
      <c r="R492" s="248"/>
      <c r="S492" s="248"/>
      <c r="T492" s="249"/>
      <c r="AT492" s="250" t="s">
        <v>148</v>
      </c>
      <c r="AU492" s="250" t="s">
        <v>86</v>
      </c>
      <c r="AV492" s="12" t="s">
        <v>86</v>
      </c>
      <c r="AW492" s="12" t="s">
        <v>33</v>
      </c>
      <c r="AX492" s="12" t="s">
        <v>77</v>
      </c>
      <c r="AY492" s="250" t="s">
        <v>138</v>
      </c>
    </row>
    <row r="493" s="12" customFormat="1">
      <c r="B493" s="239"/>
      <c r="C493" s="240"/>
      <c r="D493" s="241" t="s">
        <v>148</v>
      </c>
      <c r="E493" s="242" t="s">
        <v>1</v>
      </c>
      <c r="F493" s="243" t="s">
        <v>176</v>
      </c>
      <c r="G493" s="240"/>
      <c r="H493" s="244">
        <v>3.2999999999999998</v>
      </c>
      <c r="I493" s="245"/>
      <c r="J493" s="240"/>
      <c r="K493" s="240"/>
      <c r="L493" s="246"/>
      <c r="M493" s="247"/>
      <c r="N493" s="248"/>
      <c r="O493" s="248"/>
      <c r="P493" s="248"/>
      <c r="Q493" s="248"/>
      <c r="R493" s="248"/>
      <c r="S493" s="248"/>
      <c r="T493" s="249"/>
      <c r="AT493" s="250" t="s">
        <v>148</v>
      </c>
      <c r="AU493" s="250" t="s">
        <v>86</v>
      </c>
      <c r="AV493" s="12" t="s">
        <v>86</v>
      </c>
      <c r="AW493" s="12" t="s">
        <v>33</v>
      </c>
      <c r="AX493" s="12" t="s">
        <v>77</v>
      </c>
      <c r="AY493" s="250" t="s">
        <v>138</v>
      </c>
    </row>
    <row r="494" s="12" customFormat="1">
      <c r="B494" s="239"/>
      <c r="C494" s="240"/>
      <c r="D494" s="241" t="s">
        <v>148</v>
      </c>
      <c r="E494" s="242" t="s">
        <v>1</v>
      </c>
      <c r="F494" s="243" t="s">
        <v>177</v>
      </c>
      <c r="G494" s="240"/>
      <c r="H494" s="244">
        <v>3.105</v>
      </c>
      <c r="I494" s="245"/>
      <c r="J494" s="240"/>
      <c r="K494" s="240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148</v>
      </c>
      <c r="AU494" s="250" t="s">
        <v>86</v>
      </c>
      <c r="AV494" s="12" t="s">
        <v>86</v>
      </c>
      <c r="AW494" s="12" t="s">
        <v>33</v>
      </c>
      <c r="AX494" s="12" t="s">
        <v>77</v>
      </c>
      <c r="AY494" s="250" t="s">
        <v>138</v>
      </c>
    </row>
    <row r="495" s="13" customFormat="1">
      <c r="B495" s="251"/>
      <c r="C495" s="252"/>
      <c r="D495" s="241" t="s">
        <v>148</v>
      </c>
      <c r="E495" s="253" t="s">
        <v>1</v>
      </c>
      <c r="F495" s="254" t="s">
        <v>155</v>
      </c>
      <c r="G495" s="252"/>
      <c r="H495" s="255">
        <v>7.8929999999999998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AT495" s="261" t="s">
        <v>148</v>
      </c>
      <c r="AU495" s="261" t="s">
        <v>86</v>
      </c>
      <c r="AV495" s="13" t="s">
        <v>146</v>
      </c>
      <c r="AW495" s="13" t="s">
        <v>33</v>
      </c>
      <c r="AX495" s="13" t="s">
        <v>82</v>
      </c>
      <c r="AY495" s="261" t="s">
        <v>138</v>
      </c>
    </row>
    <row r="496" s="1" customFormat="1" ht="16.5" customHeight="1">
      <c r="B496" s="38"/>
      <c r="C496" s="226" t="s">
        <v>613</v>
      </c>
      <c r="D496" s="226" t="s">
        <v>141</v>
      </c>
      <c r="E496" s="227" t="s">
        <v>614</v>
      </c>
      <c r="F496" s="228" t="s">
        <v>615</v>
      </c>
      <c r="G496" s="229" t="s">
        <v>243</v>
      </c>
      <c r="H496" s="230">
        <v>17.399999999999999</v>
      </c>
      <c r="I496" s="231"/>
      <c r="J496" s="232">
        <f>ROUND(I496*H496,2)</f>
        <v>0</v>
      </c>
      <c r="K496" s="228" t="s">
        <v>158</v>
      </c>
      <c r="L496" s="43"/>
      <c r="M496" s="233" t="s">
        <v>1</v>
      </c>
      <c r="N496" s="234" t="s">
        <v>43</v>
      </c>
      <c r="O496" s="86"/>
      <c r="P496" s="235">
        <f>O496*H496</f>
        <v>0</v>
      </c>
      <c r="Q496" s="235">
        <v>3.0000000000000001E-05</v>
      </c>
      <c r="R496" s="235">
        <f>Q496*H496</f>
        <v>0.000522</v>
      </c>
      <c r="S496" s="235">
        <v>0</v>
      </c>
      <c r="T496" s="236">
        <f>S496*H496</f>
        <v>0</v>
      </c>
      <c r="AR496" s="237" t="s">
        <v>240</v>
      </c>
      <c r="AT496" s="237" t="s">
        <v>141</v>
      </c>
      <c r="AU496" s="237" t="s">
        <v>86</v>
      </c>
      <c r="AY496" s="17" t="s">
        <v>138</v>
      </c>
      <c r="BE496" s="238">
        <f>IF(N496="základní",J496,0)</f>
        <v>0</v>
      </c>
      <c r="BF496" s="238">
        <f>IF(N496="snížená",J496,0)</f>
        <v>0</v>
      </c>
      <c r="BG496" s="238">
        <f>IF(N496="zákl. přenesená",J496,0)</f>
        <v>0</v>
      </c>
      <c r="BH496" s="238">
        <f>IF(N496="sníž. přenesená",J496,0)</f>
        <v>0</v>
      </c>
      <c r="BI496" s="238">
        <f>IF(N496="nulová",J496,0)</f>
        <v>0</v>
      </c>
      <c r="BJ496" s="17" t="s">
        <v>86</v>
      </c>
      <c r="BK496" s="238">
        <f>ROUND(I496*H496,2)</f>
        <v>0</v>
      </c>
      <c r="BL496" s="17" t="s">
        <v>240</v>
      </c>
      <c r="BM496" s="237" t="s">
        <v>616</v>
      </c>
    </row>
    <row r="497" s="12" customFormat="1">
      <c r="B497" s="239"/>
      <c r="C497" s="240"/>
      <c r="D497" s="241" t="s">
        <v>148</v>
      </c>
      <c r="E497" s="242" t="s">
        <v>1</v>
      </c>
      <c r="F497" s="243" t="s">
        <v>590</v>
      </c>
      <c r="G497" s="240"/>
      <c r="H497" s="244">
        <v>4.5999999999999996</v>
      </c>
      <c r="I497" s="245"/>
      <c r="J497" s="240"/>
      <c r="K497" s="240"/>
      <c r="L497" s="246"/>
      <c r="M497" s="247"/>
      <c r="N497" s="248"/>
      <c r="O497" s="248"/>
      <c r="P497" s="248"/>
      <c r="Q497" s="248"/>
      <c r="R497" s="248"/>
      <c r="S497" s="248"/>
      <c r="T497" s="249"/>
      <c r="AT497" s="250" t="s">
        <v>148</v>
      </c>
      <c r="AU497" s="250" t="s">
        <v>86</v>
      </c>
      <c r="AV497" s="12" t="s">
        <v>86</v>
      </c>
      <c r="AW497" s="12" t="s">
        <v>33</v>
      </c>
      <c r="AX497" s="12" t="s">
        <v>77</v>
      </c>
      <c r="AY497" s="250" t="s">
        <v>138</v>
      </c>
    </row>
    <row r="498" s="12" customFormat="1">
      <c r="B498" s="239"/>
      <c r="C498" s="240"/>
      <c r="D498" s="241" t="s">
        <v>148</v>
      </c>
      <c r="E498" s="242" t="s">
        <v>1</v>
      </c>
      <c r="F498" s="243" t="s">
        <v>617</v>
      </c>
      <c r="G498" s="240"/>
      <c r="H498" s="244">
        <v>6.0999999999999996</v>
      </c>
      <c r="I498" s="245"/>
      <c r="J498" s="240"/>
      <c r="K498" s="240"/>
      <c r="L498" s="246"/>
      <c r="M498" s="247"/>
      <c r="N498" s="248"/>
      <c r="O498" s="248"/>
      <c r="P498" s="248"/>
      <c r="Q498" s="248"/>
      <c r="R498" s="248"/>
      <c r="S498" s="248"/>
      <c r="T498" s="249"/>
      <c r="AT498" s="250" t="s">
        <v>148</v>
      </c>
      <c r="AU498" s="250" t="s">
        <v>86</v>
      </c>
      <c r="AV498" s="12" t="s">
        <v>86</v>
      </c>
      <c r="AW498" s="12" t="s">
        <v>33</v>
      </c>
      <c r="AX498" s="12" t="s">
        <v>77</v>
      </c>
      <c r="AY498" s="250" t="s">
        <v>138</v>
      </c>
    </row>
    <row r="499" s="12" customFormat="1">
      <c r="B499" s="239"/>
      <c r="C499" s="240"/>
      <c r="D499" s="241" t="s">
        <v>148</v>
      </c>
      <c r="E499" s="242" t="s">
        <v>1</v>
      </c>
      <c r="F499" s="243" t="s">
        <v>618</v>
      </c>
      <c r="G499" s="240"/>
      <c r="H499" s="244">
        <v>6.7000000000000002</v>
      </c>
      <c r="I499" s="245"/>
      <c r="J499" s="240"/>
      <c r="K499" s="240"/>
      <c r="L499" s="246"/>
      <c r="M499" s="247"/>
      <c r="N499" s="248"/>
      <c r="O499" s="248"/>
      <c r="P499" s="248"/>
      <c r="Q499" s="248"/>
      <c r="R499" s="248"/>
      <c r="S499" s="248"/>
      <c r="T499" s="249"/>
      <c r="AT499" s="250" t="s">
        <v>148</v>
      </c>
      <c r="AU499" s="250" t="s">
        <v>86</v>
      </c>
      <c r="AV499" s="12" t="s">
        <v>86</v>
      </c>
      <c r="AW499" s="12" t="s">
        <v>33</v>
      </c>
      <c r="AX499" s="12" t="s">
        <v>77</v>
      </c>
      <c r="AY499" s="250" t="s">
        <v>138</v>
      </c>
    </row>
    <row r="500" s="13" customFormat="1">
      <c r="B500" s="251"/>
      <c r="C500" s="252"/>
      <c r="D500" s="241" t="s">
        <v>148</v>
      </c>
      <c r="E500" s="253" t="s">
        <v>1</v>
      </c>
      <c r="F500" s="254" t="s">
        <v>155</v>
      </c>
      <c r="G500" s="252"/>
      <c r="H500" s="255">
        <v>17.399999999999999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AT500" s="261" t="s">
        <v>148</v>
      </c>
      <c r="AU500" s="261" t="s">
        <v>86</v>
      </c>
      <c r="AV500" s="13" t="s">
        <v>146</v>
      </c>
      <c r="AW500" s="13" t="s">
        <v>33</v>
      </c>
      <c r="AX500" s="13" t="s">
        <v>82</v>
      </c>
      <c r="AY500" s="261" t="s">
        <v>138</v>
      </c>
    </row>
    <row r="501" s="1" customFormat="1" ht="24" customHeight="1">
      <c r="B501" s="38"/>
      <c r="C501" s="226" t="s">
        <v>619</v>
      </c>
      <c r="D501" s="226" t="s">
        <v>141</v>
      </c>
      <c r="E501" s="227" t="s">
        <v>620</v>
      </c>
      <c r="F501" s="228" t="s">
        <v>621</v>
      </c>
      <c r="G501" s="229" t="s">
        <v>300</v>
      </c>
      <c r="H501" s="230">
        <v>0.223</v>
      </c>
      <c r="I501" s="231"/>
      <c r="J501" s="232">
        <f>ROUND(I501*H501,2)</f>
        <v>0</v>
      </c>
      <c r="K501" s="228" t="s">
        <v>145</v>
      </c>
      <c r="L501" s="43"/>
      <c r="M501" s="233" t="s">
        <v>1</v>
      </c>
      <c r="N501" s="234" t="s">
        <v>43</v>
      </c>
      <c r="O501" s="86"/>
      <c r="P501" s="235">
        <f>O501*H501</f>
        <v>0</v>
      </c>
      <c r="Q501" s="235">
        <v>0</v>
      </c>
      <c r="R501" s="235">
        <f>Q501*H501</f>
        <v>0</v>
      </c>
      <c r="S501" s="235">
        <v>0</v>
      </c>
      <c r="T501" s="236">
        <f>S501*H501</f>
        <v>0</v>
      </c>
      <c r="AR501" s="237" t="s">
        <v>240</v>
      </c>
      <c r="AT501" s="237" t="s">
        <v>141</v>
      </c>
      <c r="AU501" s="237" t="s">
        <v>86</v>
      </c>
      <c r="AY501" s="17" t="s">
        <v>138</v>
      </c>
      <c r="BE501" s="238">
        <f>IF(N501="základní",J501,0)</f>
        <v>0</v>
      </c>
      <c r="BF501" s="238">
        <f>IF(N501="snížená",J501,0)</f>
        <v>0</v>
      </c>
      <c r="BG501" s="238">
        <f>IF(N501="zákl. přenesená",J501,0)</f>
        <v>0</v>
      </c>
      <c r="BH501" s="238">
        <f>IF(N501="sníž. přenesená",J501,0)</f>
        <v>0</v>
      </c>
      <c r="BI501" s="238">
        <f>IF(N501="nulová",J501,0)</f>
        <v>0</v>
      </c>
      <c r="BJ501" s="17" t="s">
        <v>86</v>
      </c>
      <c r="BK501" s="238">
        <f>ROUND(I501*H501,2)</f>
        <v>0</v>
      </c>
      <c r="BL501" s="17" t="s">
        <v>240</v>
      </c>
      <c r="BM501" s="237" t="s">
        <v>622</v>
      </c>
    </row>
    <row r="502" s="11" customFormat="1" ht="22.8" customHeight="1">
      <c r="B502" s="211"/>
      <c r="C502" s="212"/>
      <c r="D502" s="213" t="s">
        <v>76</v>
      </c>
      <c r="E502" s="224" t="s">
        <v>623</v>
      </c>
      <c r="F502" s="224" t="s">
        <v>624</v>
      </c>
      <c r="G502" s="212"/>
      <c r="H502" s="212"/>
      <c r="I502" s="215"/>
      <c r="J502" s="225">
        <f>BK502</f>
        <v>0</v>
      </c>
      <c r="K502" s="212"/>
      <c r="L502" s="216"/>
      <c r="M502" s="217"/>
      <c r="N502" s="218"/>
      <c r="O502" s="218"/>
      <c r="P502" s="219">
        <f>SUM(P503:P506)</f>
        <v>0</v>
      </c>
      <c r="Q502" s="218"/>
      <c r="R502" s="219">
        <f>SUM(R503:R506)</f>
        <v>0</v>
      </c>
      <c r="S502" s="218"/>
      <c r="T502" s="220">
        <f>SUM(T503:T506)</f>
        <v>0.77397500000000008</v>
      </c>
      <c r="AR502" s="221" t="s">
        <v>86</v>
      </c>
      <c r="AT502" s="222" t="s">
        <v>76</v>
      </c>
      <c r="AU502" s="222" t="s">
        <v>82</v>
      </c>
      <c r="AY502" s="221" t="s">
        <v>138</v>
      </c>
      <c r="BK502" s="223">
        <f>SUM(BK503:BK506)</f>
        <v>0</v>
      </c>
    </row>
    <row r="503" s="1" customFormat="1" ht="24" customHeight="1">
      <c r="B503" s="38"/>
      <c r="C503" s="226" t="s">
        <v>625</v>
      </c>
      <c r="D503" s="226" t="s">
        <v>141</v>
      </c>
      <c r="E503" s="227" t="s">
        <v>626</v>
      </c>
      <c r="F503" s="228" t="s">
        <v>627</v>
      </c>
      <c r="G503" s="229" t="s">
        <v>144</v>
      </c>
      <c r="H503" s="230">
        <v>30.959</v>
      </c>
      <c r="I503" s="231"/>
      <c r="J503" s="232">
        <f>ROUND(I503*H503,2)</f>
        <v>0</v>
      </c>
      <c r="K503" s="228" t="s">
        <v>145</v>
      </c>
      <c r="L503" s="43"/>
      <c r="M503" s="233" t="s">
        <v>1</v>
      </c>
      <c r="N503" s="234" t="s">
        <v>43</v>
      </c>
      <c r="O503" s="86"/>
      <c r="P503" s="235">
        <f>O503*H503</f>
        <v>0</v>
      </c>
      <c r="Q503" s="235">
        <v>0</v>
      </c>
      <c r="R503" s="235">
        <f>Q503*H503</f>
        <v>0</v>
      </c>
      <c r="S503" s="235">
        <v>0.025000000000000001</v>
      </c>
      <c r="T503" s="236">
        <f>S503*H503</f>
        <v>0.77397500000000008</v>
      </c>
      <c r="AR503" s="237" t="s">
        <v>240</v>
      </c>
      <c r="AT503" s="237" t="s">
        <v>141</v>
      </c>
      <c r="AU503" s="237" t="s">
        <v>86</v>
      </c>
      <c r="AY503" s="17" t="s">
        <v>138</v>
      </c>
      <c r="BE503" s="238">
        <f>IF(N503="základní",J503,0)</f>
        <v>0</v>
      </c>
      <c r="BF503" s="238">
        <f>IF(N503="snížená",J503,0)</f>
        <v>0</v>
      </c>
      <c r="BG503" s="238">
        <f>IF(N503="zákl. přenesená",J503,0)</f>
        <v>0</v>
      </c>
      <c r="BH503" s="238">
        <f>IF(N503="sníž. přenesená",J503,0)</f>
        <v>0</v>
      </c>
      <c r="BI503" s="238">
        <f>IF(N503="nulová",J503,0)</f>
        <v>0</v>
      </c>
      <c r="BJ503" s="17" t="s">
        <v>86</v>
      </c>
      <c r="BK503" s="238">
        <f>ROUND(I503*H503,2)</f>
        <v>0</v>
      </c>
      <c r="BL503" s="17" t="s">
        <v>240</v>
      </c>
      <c r="BM503" s="237" t="s">
        <v>628</v>
      </c>
    </row>
    <row r="504" s="12" customFormat="1">
      <c r="B504" s="239"/>
      <c r="C504" s="240"/>
      <c r="D504" s="241" t="s">
        <v>148</v>
      </c>
      <c r="E504" s="242" t="s">
        <v>1</v>
      </c>
      <c r="F504" s="243" t="s">
        <v>172</v>
      </c>
      <c r="G504" s="240"/>
      <c r="H504" s="244">
        <v>16.184999999999999</v>
      </c>
      <c r="I504" s="245"/>
      <c r="J504" s="240"/>
      <c r="K504" s="240"/>
      <c r="L504" s="246"/>
      <c r="M504" s="247"/>
      <c r="N504" s="248"/>
      <c r="O504" s="248"/>
      <c r="P504" s="248"/>
      <c r="Q504" s="248"/>
      <c r="R504" s="248"/>
      <c r="S504" s="248"/>
      <c r="T504" s="249"/>
      <c r="AT504" s="250" t="s">
        <v>148</v>
      </c>
      <c r="AU504" s="250" t="s">
        <v>86</v>
      </c>
      <c r="AV504" s="12" t="s">
        <v>86</v>
      </c>
      <c r="AW504" s="12" t="s">
        <v>33</v>
      </c>
      <c r="AX504" s="12" t="s">
        <v>77</v>
      </c>
      <c r="AY504" s="250" t="s">
        <v>138</v>
      </c>
    </row>
    <row r="505" s="12" customFormat="1">
      <c r="B505" s="239"/>
      <c r="C505" s="240"/>
      <c r="D505" s="241" t="s">
        <v>148</v>
      </c>
      <c r="E505" s="242" t="s">
        <v>1</v>
      </c>
      <c r="F505" s="243" t="s">
        <v>173</v>
      </c>
      <c r="G505" s="240"/>
      <c r="H505" s="244">
        <v>14.773999999999999</v>
      </c>
      <c r="I505" s="245"/>
      <c r="J505" s="240"/>
      <c r="K505" s="240"/>
      <c r="L505" s="246"/>
      <c r="M505" s="247"/>
      <c r="N505" s="248"/>
      <c r="O505" s="248"/>
      <c r="P505" s="248"/>
      <c r="Q505" s="248"/>
      <c r="R505" s="248"/>
      <c r="S505" s="248"/>
      <c r="T505" s="249"/>
      <c r="AT505" s="250" t="s">
        <v>148</v>
      </c>
      <c r="AU505" s="250" t="s">
        <v>86</v>
      </c>
      <c r="AV505" s="12" t="s">
        <v>86</v>
      </c>
      <c r="AW505" s="12" t="s">
        <v>33</v>
      </c>
      <c r="AX505" s="12" t="s">
        <v>77</v>
      </c>
      <c r="AY505" s="250" t="s">
        <v>138</v>
      </c>
    </row>
    <row r="506" s="13" customFormat="1">
      <c r="B506" s="251"/>
      <c r="C506" s="252"/>
      <c r="D506" s="241" t="s">
        <v>148</v>
      </c>
      <c r="E506" s="253" t="s">
        <v>1</v>
      </c>
      <c r="F506" s="254" t="s">
        <v>155</v>
      </c>
      <c r="G506" s="252"/>
      <c r="H506" s="255">
        <v>30.959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AT506" s="261" t="s">
        <v>148</v>
      </c>
      <c r="AU506" s="261" t="s">
        <v>86</v>
      </c>
      <c r="AV506" s="13" t="s">
        <v>146</v>
      </c>
      <c r="AW506" s="13" t="s">
        <v>33</v>
      </c>
      <c r="AX506" s="13" t="s">
        <v>82</v>
      </c>
      <c r="AY506" s="261" t="s">
        <v>138</v>
      </c>
    </row>
    <row r="507" s="11" customFormat="1" ht="22.8" customHeight="1">
      <c r="B507" s="211"/>
      <c r="C507" s="212"/>
      <c r="D507" s="213" t="s">
        <v>76</v>
      </c>
      <c r="E507" s="224" t="s">
        <v>629</v>
      </c>
      <c r="F507" s="224" t="s">
        <v>630</v>
      </c>
      <c r="G507" s="212"/>
      <c r="H507" s="212"/>
      <c r="I507" s="215"/>
      <c r="J507" s="225">
        <f>BK507</f>
        <v>0</v>
      </c>
      <c r="K507" s="212"/>
      <c r="L507" s="216"/>
      <c r="M507" s="217"/>
      <c r="N507" s="218"/>
      <c r="O507" s="218"/>
      <c r="P507" s="219">
        <f>SUM(P508:P569)</f>
        <v>0</v>
      </c>
      <c r="Q507" s="218"/>
      <c r="R507" s="219">
        <f>SUM(R508:R569)</f>
        <v>0.24572793000000001</v>
      </c>
      <c r="S507" s="218"/>
      <c r="T507" s="220">
        <f>SUM(T508:T569)</f>
        <v>0.086639999999999995</v>
      </c>
      <c r="AR507" s="221" t="s">
        <v>86</v>
      </c>
      <c r="AT507" s="222" t="s">
        <v>76</v>
      </c>
      <c r="AU507" s="222" t="s">
        <v>82</v>
      </c>
      <c r="AY507" s="221" t="s">
        <v>138</v>
      </c>
      <c r="BK507" s="223">
        <f>SUM(BK508:BK569)</f>
        <v>0</v>
      </c>
    </row>
    <row r="508" s="1" customFormat="1" ht="16.5" customHeight="1">
      <c r="B508" s="38"/>
      <c r="C508" s="226" t="s">
        <v>631</v>
      </c>
      <c r="D508" s="226" t="s">
        <v>141</v>
      </c>
      <c r="E508" s="227" t="s">
        <v>632</v>
      </c>
      <c r="F508" s="228" t="s">
        <v>633</v>
      </c>
      <c r="G508" s="229" t="s">
        <v>144</v>
      </c>
      <c r="H508" s="230">
        <v>61.021999999999998</v>
      </c>
      <c r="I508" s="231"/>
      <c r="J508" s="232">
        <f>ROUND(I508*H508,2)</f>
        <v>0</v>
      </c>
      <c r="K508" s="228" t="s">
        <v>158</v>
      </c>
      <c r="L508" s="43"/>
      <c r="M508" s="233" t="s">
        <v>1</v>
      </c>
      <c r="N508" s="234" t="s">
        <v>43</v>
      </c>
      <c r="O508" s="86"/>
      <c r="P508" s="235">
        <f>O508*H508</f>
        <v>0</v>
      </c>
      <c r="Q508" s="235">
        <v>0</v>
      </c>
      <c r="R508" s="235">
        <f>Q508*H508</f>
        <v>0</v>
      </c>
      <c r="S508" s="235">
        <v>0</v>
      </c>
      <c r="T508" s="236">
        <f>S508*H508</f>
        <v>0</v>
      </c>
      <c r="AR508" s="237" t="s">
        <v>240</v>
      </c>
      <c r="AT508" s="237" t="s">
        <v>141</v>
      </c>
      <c r="AU508" s="237" t="s">
        <v>86</v>
      </c>
      <c r="AY508" s="17" t="s">
        <v>138</v>
      </c>
      <c r="BE508" s="238">
        <f>IF(N508="základní",J508,0)</f>
        <v>0</v>
      </c>
      <c r="BF508" s="238">
        <f>IF(N508="snížená",J508,0)</f>
        <v>0</v>
      </c>
      <c r="BG508" s="238">
        <f>IF(N508="zákl. přenesená",J508,0)</f>
        <v>0</v>
      </c>
      <c r="BH508" s="238">
        <f>IF(N508="sníž. přenesená",J508,0)</f>
        <v>0</v>
      </c>
      <c r="BI508" s="238">
        <f>IF(N508="nulová",J508,0)</f>
        <v>0</v>
      </c>
      <c r="BJ508" s="17" t="s">
        <v>86</v>
      </c>
      <c r="BK508" s="238">
        <f>ROUND(I508*H508,2)</f>
        <v>0</v>
      </c>
      <c r="BL508" s="17" t="s">
        <v>240</v>
      </c>
      <c r="BM508" s="237" t="s">
        <v>634</v>
      </c>
    </row>
    <row r="509" s="12" customFormat="1">
      <c r="B509" s="239"/>
      <c r="C509" s="240"/>
      <c r="D509" s="241" t="s">
        <v>148</v>
      </c>
      <c r="E509" s="242" t="s">
        <v>1</v>
      </c>
      <c r="F509" s="243" t="s">
        <v>171</v>
      </c>
      <c r="G509" s="240"/>
      <c r="H509" s="244">
        <v>13.800000000000001</v>
      </c>
      <c r="I509" s="245"/>
      <c r="J509" s="240"/>
      <c r="K509" s="240"/>
      <c r="L509" s="246"/>
      <c r="M509" s="247"/>
      <c r="N509" s="248"/>
      <c r="O509" s="248"/>
      <c r="P509" s="248"/>
      <c r="Q509" s="248"/>
      <c r="R509" s="248"/>
      <c r="S509" s="248"/>
      <c r="T509" s="249"/>
      <c r="AT509" s="250" t="s">
        <v>148</v>
      </c>
      <c r="AU509" s="250" t="s">
        <v>86</v>
      </c>
      <c r="AV509" s="12" t="s">
        <v>86</v>
      </c>
      <c r="AW509" s="12" t="s">
        <v>33</v>
      </c>
      <c r="AX509" s="12" t="s">
        <v>77</v>
      </c>
      <c r="AY509" s="250" t="s">
        <v>138</v>
      </c>
    </row>
    <row r="510" s="12" customFormat="1">
      <c r="B510" s="239"/>
      <c r="C510" s="240"/>
      <c r="D510" s="241" t="s">
        <v>148</v>
      </c>
      <c r="E510" s="242" t="s">
        <v>1</v>
      </c>
      <c r="F510" s="243" t="s">
        <v>172</v>
      </c>
      <c r="G510" s="240"/>
      <c r="H510" s="244">
        <v>16.184999999999999</v>
      </c>
      <c r="I510" s="245"/>
      <c r="J510" s="240"/>
      <c r="K510" s="240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148</v>
      </c>
      <c r="AU510" s="250" t="s">
        <v>86</v>
      </c>
      <c r="AV510" s="12" t="s">
        <v>86</v>
      </c>
      <c r="AW510" s="12" t="s">
        <v>33</v>
      </c>
      <c r="AX510" s="12" t="s">
        <v>77</v>
      </c>
      <c r="AY510" s="250" t="s">
        <v>138</v>
      </c>
    </row>
    <row r="511" s="12" customFormat="1">
      <c r="B511" s="239"/>
      <c r="C511" s="240"/>
      <c r="D511" s="241" t="s">
        <v>148</v>
      </c>
      <c r="E511" s="242" t="s">
        <v>1</v>
      </c>
      <c r="F511" s="243" t="s">
        <v>173</v>
      </c>
      <c r="G511" s="240"/>
      <c r="H511" s="244">
        <v>14.773999999999999</v>
      </c>
      <c r="I511" s="245"/>
      <c r="J511" s="240"/>
      <c r="K511" s="240"/>
      <c r="L511" s="246"/>
      <c r="M511" s="247"/>
      <c r="N511" s="248"/>
      <c r="O511" s="248"/>
      <c r="P511" s="248"/>
      <c r="Q511" s="248"/>
      <c r="R511" s="248"/>
      <c r="S511" s="248"/>
      <c r="T511" s="249"/>
      <c r="AT511" s="250" t="s">
        <v>148</v>
      </c>
      <c r="AU511" s="250" t="s">
        <v>86</v>
      </c>
      <c r="AV511" s="12" t="s">
        <v>86</v>
      </c>
      <c r="AW511" s="12" t="s">
        <v>33</v>
      </c>
      <c r="AX511" s="12" t="s">
        <v>77</v>
      </c>
      <c r="AY511" s="250" t="s">
        <v>138</v>
      </c>
    </row>
    <row r="512" s="12" customFormat="1">
      <c r="B512" s="239"/>
      <c r="C512" s="240"/>
      <c r="D512" s="241" t="s">
        <v>148</v>
      </c>
      <c r="E512" s="242" t="s">
        <v>1</v>
      </c>
      <c r="F512" s="243" t="s">
        <v>174</v>
      </c>
      <c r="G512" s="240"/>
      <c r="H512" s="244">
        <v>8.3699999999999992</v>
      </c>
      <c r="I512" s="245"/>
      <c r="J512" s="240"/>
      <c r="K512" s="240"/>
      <c r="L512" s="246"/>
      <c r="M512" s="247"/>
      <c r="N512" s="248"/>
      <c r="O512" s="248"/>
      <c r="P512" s="248"/>
      <c r="Q512" s="248"/>
      <c r="R512" s="248"/>
      <c r="S512" s="248"/>
      <c r="T512" s="249"/>
      <c r="AT512" s="250" t="s">
        <v>148</v>
      </c>
      <c r="AU512" s="250" t="s">
        <v>86</v>
      </c>
      <c r="AV512" s="12" t="s">
        <v>86</v>
      </c>
      <c r="AW512" s="12" t="s">
        <v>33</v>
      </c>
      <c r="AX512" s="12" t="s">
        <v>77</v>
      </c>
      <c r="AY512" s="250" t="s">
        <v>138</v>
      </c>
    </row>
    <row r="513" s="12" customFormat="1">
      <c r="B513" s="239"/>
      <c r="C513" s="240"/>
      <c r="D513" s="241" t="s">
        <v>148</v>
      </c>
      <c r="E513" s="242" t="s">
        <v>1</v>
      </c>
      <c r="F513" s="243" t="s">
        <v>175</v>
      </c>
      <c r="G513" s="240"/>
      <c r="H513" s="244">
        <v>1.488</v>
      </c>
      <c r="I513" s="245"/>
      <c r="J513" s="240"/>
      <c r="K513" s="240"/>
      <c r="L513" s="246"/>
      <c r="M513" s="247"/>
      <c r="N513" s="248"/>
      <c r="O513" s="248"/>
      <c r="P513" s="248"/>
      <c r="Q513" s="248"/>
      <c r="R513" s="248"/>
      <c r="S513" s="248"/>
      <c r="T513" s="249"/>
      <c r="AT513" s="250" t="s">
        <v>148</v>
      </c>
      <c r="AU513" s="250" t="s">
        <v>86</v>
      </c>
      <c r="AV513" s="12" t="s">
        <v>86</v>
      </c>
      <c r="AW513" s="12" t="s">
        <v>33</v>
      </c>
      <c r="AX513" s="12" t="s">
        <v>77</v>
      </c>
      <c r="AY513" s="250" t="s">
        <v>138</v>
      </c>
    </row>
    <row r="514" s="12" customFormat="1">
      <c r="B514" s="239"/>
      <c r="C514" s="240"/>
      <c r="D514" s="241" t="s">
        <v>148</v>
      </c>
      <c r="E514" s="242" t="s">
        <v>1</v>
      </c>
      <c r="F514" s="243" t="s">
        <v>176</v>
      </c>
      <c r="G514" s="240"/>
      <c r="H514" s="244">
        <v>3.2999999999999998</v>
      </c>
      <c r="I514" s="245"/>
      <c r="J514" s="240"/>
      <c r="K514" s="240"/>
      <c r="L514" s="246"/>
      <c r="M514" s="247"/>
      <c r="N514" s="248"/>
      <c r="O514" s="248"/>
      <c r="P514" s="248"/>
      <c r="Q514" s="248"/>
      <c r="R514" s="248"/>
      <c r="S514" s="248"/>
      <c r="T514" s="249"/>
      <c r="AT514" s="250" t="s">
        <v>148</v>
      </c>
      <c r="AU514" s="250" t="s">
        <v>86</v>
      </c>
      <c r="AV514" s="12" t="s">
        <v>86</v>
      </c>
      <c r="AW514" s="12" t="s">
        <v>33</v>
      </c>
      <c r="AX514" s="12" t="s">
        <v>77</v>
      </c>
      <c r="AY514" s="250" t="s">
        <v>138</v>
      </c>
    </row>
    <row r="515" s="12" customFormat="1">
      <c r="B515" s="239"/>
      <c r="C515" s="240"/>
      <c r="D515" s="241" t="s">
        <v>148</v>
      </c>
      <c r="E515" s="242" t="s">
        <v>1</v>
      </c>
      <c r="F515" s="243" t="s">
        <v>177</v>
      </c>
      <c r="G515" s="240"/>
      <c r="H515" s="244">
        <v>3.105</v>
      </c>
      <c r="I515" s="245"/>
      <c r="J515" s="240"/>
      <c r="K515" s="240"/>
      <c r="L515" s="246"/>
      <c r="M515" s="247"/>
      <c r="N515" s="248"/>
      <c r="O515" s="248"/>
      <c r="P515" s="248"/>
      <c r="Q515" s="248"/>
      <c r="R515" s="248"/>
      <c r="S515" s="248"/>
      <c r="T515" s="249"/>
      <c r="AT515" s="250" t="s">
        <v>148</v>
      </c>
      <c r="AU515" s="250" t="s">
        <v>86</v>
      </c>
      <c r="AV515" s="12" t="s">
        <v>86</v>
      </c>
      <c r="AW515" s="12" t="s">
        <v>33</v>
      </c>
      <c r="AX515" s="12" t="s">
        <v>77</v>
      </c>
      <c r="AY515" s="250" t="s">
        <v>138</v>
      </c>
    </row>
    <row r="516" s="13" customFormat="1">
      <c r="B516" s="251"/>
      <c r="C516" s="252"/>
      <c r="D516" s="241" t="s">
        <v>148</v>
      </c>
      <c r="E516" s="253" t="s">
        <v>1</v>
      </c>
      <c r="F516" s="254" t="s">
        <v>155</v>
      </c>
      <c r="G516" s="252"/>
      <c r="H516" s="255">
        <v>61.021999999999998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AT516" s="261" t="s">
        <v>148</v>
      </c>
      <c r="AU516" s="261" t="s">
        <v>86</v>
      </c>
      <c r="AV516" s="13" t="s">
        <v>146</v>
      </c>
      <c r="AW516" s="13" t="s">
        <v>33</v>
      </c>
      <c r="AX516" s="13" t="s">
        <v>82</v>
      </c>
      <c r="AY516" s="261" t="s">
        <v>138</v>
      </c>
    </row>
    <row r="517" s="1" customFormat="1" ht="16.5" customHeight="1">
      <c r="B517" s="38"/>
      <c r="C517" s="226" t="s">
        <v>635</v>
      </c>
      <c r="D517" s="226" t="s">
        <v>141</v>
      </c>
      <c r="E517" s="227" t="s">
        <v>636</v>
      </c>
      <c r="F517" s="228" t="s">
        <v>637</v>
      </c>
      <c r="G517" s="229" t="s">
        <v>144</v>
      </c>
      <c r="H517" s="230">
        <v>61.021999999999998</v>
      </c>
      <c r="I517" s="231"/>
      <c r="J517" s="232">
        <f>ROUND(I517*H517,2)</f>
        <v>0</v>
      </c>
      <c r="K517" s="228" t="s">
        <v>158</v>
      </c>
      <c r="L517" s="43"/>
      <c r="M517" s="233" t="s">
        <v>1</v>
      </c>
      <c r="N517" s="234" t="s">
        <v>43</v>
      </c>
      <c r="O517" s="86"/>
      <c r="P517" s="235">
        <f>O517*H517</f>
        <v>0</v>
      </c>
      <c r="Q517" s="235">
        <v>0</v>
      </c>
      <c r="R517" s="235">
        <f>Q517*H517</f>
        <v>0</v>
      </c>
      <c r="S517" s="235">
        <v>0</v>
      </c>
      <c r="T517" s="236">
        <f>S517*H517</f>
        <v>0</v>
      </c>
      <c r="AR517" s="237" t="s">
        <v>240</v>
      </c>
      <c r="AT517" s="237" t="s">
        <v>141</v>
      </c>
      <c r="AU517" s="237" t="s">
        <v>86</v>
      </c>
      <c r="AY517" s="17" t="s">
        <v>138</v>
      </c>
      <c r="BE517" s="238">
        <f>IF(N517="základní",J517,0)</f>
        <v>0</v>
      </c>
      <c r="BF517" s="238">
        <f>IF(N517="snížená",J517,0)</f>
        <v>0</v>
      </c>
      <c r="BG517" s="238">
        <f>IF(N517="zákl. přenesená",J517,0)</f>
        <v>0</v>
      </c>
      <c r="BH517" s="238">
        <f>IF(N517="sníž. přenesená",J517,0)</f>
        <v>0</v>
      </c>
      <c r="BI517" s="238">
        <f>IF(N517="nulová",J517,0)</f>
        <v>0</v>
      </c>
      <c r="BJ517" s="17" t="s">
        <v>86</v>
      </c>
      <c r="BK517" s="238">
        <f>ROUND(I517*H517,2)</f>
        <v>0</v>
      </c>
      <c r="BL517" s="17" t="s">
        <v>240</v>
      </c>
      <c r="BM517" s="237" t="s">
        <v>638</v>
      </c>
    </row>
    <row r="518" s="12" customFormat="1">
      <c r="B518" s="239"/>
      <c r="C518" s="240"/>
      <c r="D518" s="241" t="s">
        <v>148</v>
      </c>
      <c r="E518" s="242" t="s">
        <v>1</v>
      </c>
      <c r="F518" s="243" t="s">
        <v>171</v>
      </c>
      <c r="G518" s="240"/>
      <c r="H518" s="244">
        <v>13.800000000000001</v>
      </c>
      <c r="I518" s="245"/>
      <c r="J518" s="240"/>
      <c r="K518" s="240"/>
      <c r="L518" s="246"/>
      <c r="M518" s="247"/>
      <c r="N518" s="248"/>
      <c r="O518" s="248"/>
      <c r="P518" s="248"/>
      <c r="Q518" s="248"/>
      <c r="R518" s="248"/>
      <c r="S518" s="248"/>
      <c r="T518" s="249"/>
      <c r="AT518" s="250" t="s">
        <v>148</v>
      </c>
      <c r="AU518" s="250" t="s">
        <v>86</v>
      </c>
      <c r="AV518" s="12" t="s">
        <v>86</v>
      </c>
      <c r="AW518" s="12" t="s">
        <v>33</v>
      </c>
      <c r="AX518" s="12" t="s">
        <v>77</v>
      </c>
      <c r="AY518" s="250" t="s">
        <v>138</v>
      </c>
    </row>
    <row r="519" s="12" customFormat="1">
      <c r="B519" s="239"/>
      <c r="C519" s="240"/>
      <c r="D519" s="241" t="s">
        <v>148</v>
      </c>
      <c r="E519" s="242" t="s">
        <v>1</v>
      </c>
      <c r="F519" s="243" t="s">
        <v>172</v>
      </c>
      <c r="G519" s="240"/>
      <c r="H519" s="244">
        <v>16.184999999999999</v>
      </c>
      <c r="I519" s="245"/>
      <c r="J519" s="240"/>
      <c r="K519" s="240"/>
      <c r="L519" s="246"/>
      <c r="M519" s="247"/>
      <c r="N519" s="248"/>
      <c r="O519" s="248"/>
      <c r="P519" s="248"/>
      <c r="Q519" s="248"/>
      <c r="R519" s="248"/>
      <c r="S519" s="248"/>
      <c r="T519" s="249"/>
      <c r="AT519" s="250" t="s">
        <v>148</v>
      </c>
      <c r="AU519" s="250" t="s">
        <v>86</v>
      </c>
      <c r="AV519" s="12" t="s">
        <v>86</v>
      </c>
      <c r="AW519" s="12" t="s">
        <v>33</v>
      </c>
      <c r="AX519" s="12" t="s">
        <v>77</v>
      </c>
      <c r="AY519" s="250" t="s">
        <v>138</v>
      </c>
    </row>
    <row r="520" s="12" customFormat="1">
      <c r="B520" s="239"/>
      <c r="C520" s="240"/>
      <c r="D520" s="241" t="s">
        <v>148</v>
      </c>
      <c r="E520" s="242" t="s">
        <v>1</v>
      </c>
      <c r="F520" s="243" t="s">
        <v>173</v>
      </c>
      <c r="G520" s="240"/>
      <c r="H520" s="244">
        <v>14.773999999999999</v>
      </c>
      <c r="I520" s="245"/>
      <c r="J520" s="240"/>
      <c r="K520" s="240"/>
      <c r="L520" s="246"/>
      <c r="M520" s="247"/>
      <c r="N520" s="248"/>
      <c r="O520" s="248"/>
      <c r="P520" s="248"/>
      <c r="Q520" s="248"/>
      <c r="R520" s="248"/>
      <c r="S520" s="248"/>
      <c r="T520" s="249"/>
      <c r="AT520" s="250" t="s">
        <v>148</v>
      </c>
      <c r="AU520" s="250" t="s">
        <v>86</v>
      </c>
      <c r="AV520" s="12" t="s">
        <v>86</v>
      </c>
      <c r="AW520" s="12" t="s">
        <v>33</v>
      </c>
      <c r="AX520" s="12" t="s">
        <v>77</v>
      </c>
      <c r="AY520" s="250" t="s">
        <v>138</v>
      </c>
    </row>
    <row r="521" s="12" customFormat="1">
      <c r="B521" s="239"/>
      <c r="C521" s="240"/>
      <c r="D521" s="241" t="s">
        <v>148</v>
      </c>
      <c r="E521" s="242" t="s">
        <v>1</v>
      </c>
      <c r="F521" s="243" t="s">
        <v>174</v>
      </c>
      <c r="G521" s="240"/>
      <c r="H521" s="244">
        <v>8.3699999999999992</v>
      </c>
      <c r="I521" s="245"/>
      <c r="J521" s="240"/>
      <c r="K521" s="240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148</v>
      </c>
      <c r="AU521" s="250" t="s">
        <v>86</v>
      </c>
      <c r="AV521" s="12" t="s">
        <v>86</v>
      </c>
      <c r="AW521" s="12" t="s">
        <v>33</v>
      </c>
      <c r="AX521" s="12" t="s">
        <v>77</v>
      </c>
      <c r="AY521" s="250" t="s">
        <v>138</v>
      </c>
    </row>
    <row r="522" s="12" customFormat="1">
      <c r="B522" s="239"/>
      <c r="C522" s="240"/>
      <c r="D522" s="241" t="s">
        <v>148</v>
      </c>
      <c r="E522" s="242" t="s">
        <v>1</v>
      </c>
      <c r="F522" s="243" t="s">
        <v>175</v>
      </c>
      <c r="G522" s="240"/>
      <c r="H522" s="244">
        <v>1.488</v>
      </c>
      <c r="I522" s="245"/>
      <c r="J522" s="240"/>
      <c r="K522" s="240"/>
      <c r="L522" s="246"/>
      <c r="M522" s="247"/>
      <c r="N522" s="248"/>
      <c r="O522" s="248"/>
      <c r="P522" s="248"/>
      <c r="Q522" s="248"/>
      <c r="R522" s="248"/>
      <c r="S522" s="248"/>
      <c r="T522" s="249"/>
      <c r="AT522" s="250" t="s">
        <v>148</v>
      </c>
      <c r="AU522" s="250" t="s">
        <v>86</v>
      </c>
      <c r="AV522" s="12" t="s">
        <v>86</v>
      </c>
      <c r="AW522" s="12" t="s">
        <v>33</v>
      </c>
      <c r="AX522" s="12" t="s">
        <v>77</v>
      </c>
      <c r="AY522" s="250" t="s">
        <v>138</v>
      </c>
    </row>
    <row r="523" s="12" customFormat="1">
      <c r="B523" s="239"/>
      <c r="C523" s="240"/>
      <c r="D523" s="241" t="s">
        <v>148</v>
      </c>
      <c r="E523" s="242" t="s">
        <v>1</v>
      </c>
      <c r="F523" s="243" t="s">
        <v>176</v>
      </c>
      <c r="G523" s="240"/>
      <c r="H523" s="244">
        <v>3.2999999999999998</v>
      </c>
      <c r="I523" s="245"/>
      <c r="J523" s="240"/>
      <c r="K523" s="240"/>
      <c r="L523" s="246"/>
      <c r="M523" s="247"/>
      <c r="N523" s="248"/>
      <c r="O523" s="248"/>
      <c r="P523" s="248"/>
      <c r="Q523" s="248"/>
      <c r="R523" s="248"/>
      <c r="S523" s="248"/>
      <c r="T523" s="249"/>
      <c r="AT523" s="250" t="s">
        <v>148</v>
      </c>
      <c r="AU523" s="250" t="s">
        <v>86</v>
      </c>
      <c r="AV523" s="12" t="s">
        <v>86</v>
      </c>
      <c r="AW523" s="12" t="s">
        <v>33</v>
      </c>
      <c r="AX523" s="12" t="s">
        <v>77</v>
      </c>
      <c r="AY523" s="250" t="s">
        <v>138</v>
      </c>
    </row>
    <row r="524" s="12" customFormat="1">
      <c r="B524" s="239"/>
      <c r="C524" s="240"/>
      <c r="D524" s="241" t="s">
        <v>148</v>
      </c>
      <c r="E524" s="242" t="s">
        <v>1</v>
      </c>
      <c r="F524" s="243" t="s">
        <v>177</v>
      </c>
      <c r="G524" s="240"/>
      <c r="H524" s="244">
        <v>3.105</v>
      </c>
      <c r="I524" s="245"/>
      <c r="J524" s="240"/>
      <c r="K524" s="240"/>
      <c r="L524" s="246"/>
      <c r="M524" s="247"/>
      <c r="N524" s="248"/>
      <c r="O524" s="248"/>
      <c r="P524" s="248"/>
      <c r="Q524" s="248"/>
      <c r="R524" s="248"/>
      <c r="S524" s="248"/>
      <c r="T524" s="249"/>
      <c r="AT524" s="250" t="s">
        <v>148</v>
      </c>
      <c r="AU524" s="250" t="s">
        <v>86</v>
      </c>
      <c r="AV524" s="12" t="s">
        <v>86</v>
      </c>
      <c r="AW524" s="12" t="s">
        <v>33</v>
      </c>
      <c r="AX524" s="12" t="s">
        <v>77</v>
      </c>
      <c r="AY524" s="250" t="s">
        <v>138</v>
      </c>
    </row>
    <row r="525" s="13" customFormat="1">
      <c r="B525" s="251"/>
      <c r="C525" s="252"/>
      <c r="D525" s="241" t="s">
        <v>148</v>
      </c>
      <c r="E525" s="253" t="s">
        <v>1</v>
      </c>
      <c r="F525" s="254" t="s">
        <v>155</v>
      </c>
      <c r="G525" s="252"/>
      <c r="H525" s="255">
        <v>61.021999999999998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AT525" s="261" t="s">
        <v>148</v>
      </c>
      <c r="AU525" s="261" t="s">
        <v>86</v>
      </c>
      <c r="AV525" s="13" t="s">
        <v>146</v>
      </c>
      <c r="AW525" s="13" t="s">
        <v>33</v>
      </c>
      <c r="AX525" s="13" t="s">
        <v>82</v>
      </c>
      <c r="AY525" s="261" t="s">
        <v>138</v>
      </c>
    </row>
    <row r="526" s="1" customFormat="1" ht="24" customHeight="1">
      <c r="B526" s="38"/>
      <c r="C526" s="226" t="s">
        <v>639</v>
      </c>
      <c r="D526" s="226" t="s">
        <v>141</v>
      </c>
      <c r="E526" s="227" t="s">
        <v>640</v>
      </c>
      <c r="F526" s="228" t="s">
        <v>641</v>
      </c>
      <c r="G526" s="229" t="s">
        <v>144</v>
      </c>
      <c r="H526" s="230">
        <v>53.128999999999998</v>
      </c>
      <c r="I526" s="231"/>
      <c r="J526" s="232">
        <f>ROUND(I526*H526,2)</f>
        <v>0</v>
      </c>
      <c r="K526" s="228" t="s">
        <v>158</v>
      </c>
      <c r="L526" s="43"/>
      <c r="M526" s="233" t="s">
        <v>1</v>
      </c>
      <c r="N526" s="234" t="s">
        <v>43</v>
      </c>
      <c r="O526" s="86"/>
      <c r="P526" s="235">
        <f>O526*H526</f>
        <v>0</v>
      </c>
      <c r="Q526" s="235">
        <v>3.0000000000000001E-05</v>
      </c>
      <c r="R526" s="235">
        <f>Q526*H526</f>
        <v>0.0015938700000000001</v>
      </c>
      <c r="S526" s="235">
        <v>0</v>
      </c>
      <c r="T526" s="236">
        <f>S526*H526</f>
        <v>0</v>
      </c>
      <c r="AR526" s="237" t="s">
        <v>240</v>
      </c>
      <c r="AT526" s="237" t="s">
        <v>141</v>
      </c>
      <c r="AU526" s="237" t="s">
        <v>86</v>
      </c>
      <c r="AY526" s="17" t="s">
        <v>138</v>
      </c>
      <c r="BE526" s="238">
        <f>IF(N526="základní",J526,0)</f>
        <v>0</v>
      </c>
      <c r="BF526" s="238">
        <f>IF(N526="snížená",J526,0)</f>
        <v>0</v>
      </c>
      <c r="BG526" s="238">
        <f>IF(N526="zákl. přenesená",J526,0)</f>
        <v>0</v>
      </c>
      <c r="BH526" s="238">
        <f>IF(N526="sníž. přenesená",J526,0)</f>
        <v>0</v>
      </c>
      <c r="BI526" s="238">
        <f>IF(N526="nulová",J526,0)</f>
        <v>0</v>
      </c>
      <c r="BJ526" s="17" t="s">
        <v>86</v>
      </c>
      <c r="BK526" s="238">
        <f>ROUND(I526*H526,2)</f>
        <v>0</v>
      </c>
      <c r="BL526" s="17" t="s">
        <v>240</v>
      </c>
      <c r="BM526" s="237" t="s">
        <v>642</v>
      </c>
    </row>
    <row r="527" s="12" customFormat="1">
      <c r="B527" s="239"/>
      <c r="C527" s="240"/>
      <c r="D527" s="241" t="s">
        <v>148</v>
      </c>
      <c r="E527" s="242" t="s">
        <v>1</v>
      </c>
      <c r="F527" s="243" t="s">
        <v>171</v>
      </c>
      <c r="G527" s="240"/>
      <c r="H527" s="244">
        <v>13.800000000000001</v>
      </c>
      <c r="I527" s="245"/>
      <c r="J527" s="240"/>
      <c r="K527" s="240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148</v>
      </c>
      <c r="AU527" s="250" t="s">
        <v>86</v>
      </c>
      <c r="AV527" s="12" t="s">
        <v>86</v>
      </c>
      <c r="AW527" s="12" t="s">
        <v>33</v>
      </c>
      <c r="AX527" s="12" t="s">
        <v>77</v>
      </c>
      <c r="AY527" s="250" t="s">
        <v>138</v>
      </c>
    </row>
    <row r="528" s="12" customFormat="1">
      <c r="B528" s="239"/>
      <c r="C528" s="240"/>
      <c r="D528" s="241" t="s">
        <v>148</v>
      </c>
      <c r="E528" s="242" t="s">
        <v>1</v>
      </c>
      <c r="F528" s="243" t="s">
        <v>172</v>
      </c>
      <c r="G528" s="240"/>
      <c r="H528" s="244">
        <v>16.184999999999999</v>
      </c>
      <c r="I528" s="245"/>
      <c r="J528" s="240"/>
      <c r="K528" s="240"/>
      <c r="L528" s="246"/>
      <c r="M528" s="247"/>
      <c r="N528" s="248"/>
      <c r="O528" s="248"/>
      <c r="P528" s="248"/>
      <c r="Q528" s="248"/>
      <c r="R528" s="248"/>
      <c r="S528" s="248"/>
      <c r="T528" s="249"/>
      <c r="AT528" s="250" t="s">
        <v>148</v>
      </c>
      <c r="AU528" s="250" t="s">
        <v>86</v>
      </c>
      <c r="AV528" s="12" t="s">
        <v>86</v>
      </c>
      <c r="AW528" s="12" t="s">
        <v>33</v>
      </c>
      <c r="AX528" s="12" t="s">
        <v>77</v>
      </c>
      <c r="AY528" s="250" t="s">
        <v>138</v>
      </c>
    </row>
    <row r="529" s="12" customFormat="1">
      <c r="B529" s="239"/>
      <c r="C529" s="240"/>
      <c r="D529" s="241" t="s">
        <v>148</v>
      </c>
      <c r="E529" s="242" t="s">
        <v>1</v>
      </c>
      <c r="F529" s="243" t="s">
        <v>173</v>
      </c>
      <c r="G529" s="240"/>
      <c r="H529" s="244">
        <v>14.773999999999999</v>
      </c>
      <c r="I529" s="245"/>
      <c r="J529" s="240"/>
      <c r="K529" s="240"/>
      <c r="L529" s="246"/>
      <c r="M529" s="247"/>
      <c r="N529" s="248"/>
      <c r="O529" s="248"/>
      <c r="P529" s="248"/>
      <c r="Q529" s="248"/>
      <c r="R529" s="248"/>
      <c r="S529" s="248"/>
      <c r="T529" s="249"/>
      <c r="AT529" s="250" t="s">
        <v>148</v>
      </c>
      <c r="AU529" s="250" t="s">
        <v>86</v>
      </c>
      <c r="AV529" s="12" t="s">
        <v>86</v>
      </c>
      <c r="AW529" s="12" t="s">
        <v>33</v>
      </c>
      <c r="AX529" s="12" t="s">
        <v>77</v>
      </c>
      <c r="AY529" s="250" t="s">
        <v>138</v>
      </c>
    </row>
    <row r="530" s="12" customFormat="1">
      <c r="B530" s="239"/>
      <c r="C530" s="240"/>
      <c r="D530" s="241" t="s">
        <v>148</v>
      </c>
      <c r="E530" s="242" t="s">
        <v>1</v>
      </c>
      <c r="F530" s="243" t="s">
        <v>174</v>
      </c>
      <c r="G530" s="240"/>
      <c r="H530" s="244">
        <v>8.3699999999999992</v>
      </c>
      <c r="I530" s="245"/>
      <c r="J530" s="240"/>
      <c r="K530" s="240"/>
      <c r="L530" s="246"/>
      <c r="M530" s="247"/>
      <c r="N530" s="248"/>
      <c r="O530" s="248"/>
      <c r="P530" s="248"/>
      <c r="Q530" s="248"/>
      <c r="R530" s="248"/>
      <c r="S530" s="248"/>
      <c r="T530" s="249"/>
      <c r="AT530" s="250" t="s">
        <v>148</v>
      </c>
      <c r="AU530" s="250" t="s">
        <v>86</v>
      </c>
      <c r="AV530" s="12" t="s">
        <v>86</v>
      </c>
      <c r="AW530" s="12" t="s">
        <v>33</v>
      </c>
      <c r="AX530" s="12" t="s">
        <v>77</v>
      </c>
      <c r="AY530" s="250" t="s">
        <v>138</v>
      </c>
    </row>
    <row r="531" s="13" customFormat="1">
      <c r="B531" s="251"/>
      <c r="C531" s="252"/>
      <c r="D531" s="241" t="s">
        <v>148</v>
      </c>
      <c r="E531" s="253" t="s">
        <v>1</v>
      </c>
      <c r="F531" s="254" t="s">
        <v>155</v>
      </c>
      <c r="G531" s="252"/>
      <c r="H531" s="255">
        <v>53.128999999999998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AT531" s="261" t="s">
        <v>148</v>
      </c>
      <c r="AU531" s="261" t="s">
        <v>86</v>
      </c>
      <c r="AV531" s="13" t="s">
        <v>146</v>
      </c>
      <c r="AW531" s="13" t="s">
        <v>33</v>
      </c>
      <c r="AX531" s="13" t="s">
        <v>82</v>
      </c>
      <c r="AY531" s="261" t="s">
        <v>138</v>
      </c>
    </row>
    <row r="532" s="1" customFormat="1" ht="24" customHeight="1">
      <c r="B532" s="38"/>
      <c r="C532" s="226" t="s">
        <v>643</v>
      </c>
      <c r="D532" s="226" t="s">
        <v>141</v>
      </c>
      <c r="E532" s="227" t="s">
        <v>644</v>
      </c>
      <c r="F532" s="228" t="s">
        <v>645</v>
      </c>
      <c r="G532" s="229" t="s">
        <v>144</v>
      </c>
      <c r="H532" s="230">
        <v>25.469999999999999</v>
      </c>
      <c r="I532" s="231"/>
      <c r="J532" s="232">
        <f>ROUND(I532*H532,2)</f>
        <v>0</v>
      </c>
      <c r="K532" s="228" t="s">
        <v>158</v>
      </c>
      <c r="L532" s="43"/>
      <c r="M532" s="233" t="s">
        <v>1</v>
      </c>
      <c r="N532" s="234" t="s">
        <v>43</v>
      </c>
      <c r="O532" s="86"/>
      <c r="P532" s="235">
        <f>O532*H532</f>
        <v>0</v>
      </c>
      <c r="Q532" s="235">
        <v>0</v>
      </c>
      <c r="R532" s="235">
        <f>Q532*H532</f>
        <v>0</v>
      </c>
      <c r="S532" s="235">
        <v>0.0030000000000000001</v>
      </c>
      <c r="T532" s="236">
        <f>S532*H532</f>
        <v>0.076409999999999992</v>
      </c>
      <c r="AR532" s="237" t="s">
        <v>240</v>
      </c>
      <c r="AT532" s="237" t="s">
        <v>141</v>
      </c>
      <c r="AU532" s="237" t="s">
        <v>86</v>
      </c>
      <c r="AY532" s="17" t="s">
        <v>138</v>
      </c>
      <c r="BE532" s="238">
        <f>IF(N532="základní",J532,0)</f>
        <v>0</v>
      </c>
      <c r="BF532" s="238">
        <f>IF(N532="snížená",J532,0)</f>
        <v>0</v>
      </c>
      <c r="BG532" s="238">
        <f>IF(N532="zákl. přenesená",J532,0)</f>
        <v>0</v>
      </c>
      <c r="BH532" s="238">
        <f>IF(N532="sníž. přenesená",J532,0)</f>
        <v>0</v>
      </c>
      <c r="BI532" s="238">
        <f>IF(N532="nulová",J532,0)</f>
        <v>0</v>
      </c>
      <c r="BJ532" s="17" t="s">
        <v>86</v>
      </c>
      <c r="BK532" s="238">
        <f>ROUND(I532*H532,2)</f>
        <v>0</v>
      </c>
      <c r="BL532" s="17" t="s">
        <v>240</v>
      </c>
      <c r="BM532" s="237" t="s">
        <v>646</v>
      </c>
    </row>
    <row r="533" s="12" customFormat="1">
      <c r="B533" s="239"/>
      <c r="C533" s="240"/>
      <c r="D533" s="241" t="s">
        <v>148</v>
      </c>
      <c r="E533" s="242" t="s">
        <v>1</v>
      </c>
      <c r="F533" s="243" t="s">
        <v>171</v>
      </c>
      <c r="G533" s="240"/>
      <c r="H533" s="244">
        <v>13.800000000000001</v>
      </c>
      <c r="I533" s="245"/>
      <c r="J533" s="240"/>
      <c r="K533" s="240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148</v>
      </c>
      <c r="AU533" s="250" t="s">
        <v>86</v>
      </c>
      <c r="AV533" s="12" t="s">
        <v>86</v>
      </c>
      <c r="AW533" s="12" t="s">
        <v>33</v>
      </c>
      <c r="AX533" s="12" t="s">
        <v>77</v>
      </c>
      <c r="AY533" s="250" t="s">
        <v>138</v>
      </c>
    </row>
    <row r="534" s="12" customFormat="1">
      <c r="B534" s="239"/>
      <c r="C534" s="240"/>
      <c r="D534" s="241" t="s">
        <v>148</v>
      </c>
      <c r="E534" s="242" t="s">
        <v>1</v>
      </c>
      <c r="F534" s="243" t="s">
        <v>174</v>
      </c>
      <c r="G534" s="240"/>
      <c r="H534" s="244">
        <v>8.3699999999999992</v>
      </c>
      <c r="I534" s="245"/>
      <c r="J534" s="240"/>
      <c r="K534" s="240"/>
      <c r="L534" s="246"/>
      <c r="M534" s="247"/>
      <c r="N534" s="248"/>
      <c r="O534" s="248"/>
      <c r="P534" s="248"/>
      <c r="Q534" s="248"/>
      <c r="R534" s="248"/>
      <c r="S534" s="248"/>
      <c r="T534" s="249"/>
      <c r="AT534" s="250" t="s">
        <v>148</v>
      </c>
      <c r="AU534" s="250" t="s">
        <v>86</v>
      </c>
      <c r="AV534" s="12" t="s">
        <v>86</v>
      </c>
      <c r="AW534" s="12" t="s">
        <v>33</v>
      </c>
      <c r="AX534" s="12" t="s">
        <v>77</v>
      </c>
      <c r="AY534" s="250" t="s">
        <v>138</v>
      </c>
    </row>
    <row r="535" s="12" customFormat="1">
      <c r="B535" s="239"/>
      <c r="C535" s="240"/>
      <c r="D535" s="241" t="s">
        <v>148</v>
      </c>
      <c r="E535" s="242" t="s">
        <v>1</v>
      </c>
      <c r="F535" s="243" t="s">
        <v>176</v>
      </c>
      <c r="G535" s="240"/>
      <c r="H535" s="244">
        <v>3.2999999999999998</v>
      </c>
      <c r="I535" s="245"/>
      <c r="J535" s="240"/>
      <c r="K535" s="240"/>
      <c r="L535" s="246"/>
      <c r="M535" s="247"/>
      <c r="N535" s="248"/>
      <c r="O535" s="248"/>
      <c r="P535" s="248"/>
      <c r="Q535" s="248"/>
      <c r="R535" s="248"/>
      <c r="S535" s="248"/>
      <c r="T535" s="249"/>
      <c r="AT535" s="250" t="s">
        <v>148</v>
      </c>
      <c r="AU535" s="250" t="s">
        <v>86</v>
      </c>
      <c r="AV535" s="12" t="s">
        <v>86</v>
      </c>
      <c r="AW535" s="12" t="s">
        <v>33</v>
      </c>
      <c r="AX535" s="12" t="s">
        <v>77</v>
      </c>
      <c r="AY535" s="250" t="s">
        <v>138</v>
      </c>
    </row>
    <row r="536" s="13" customFormat="1">
      <c r="B536" s="251"/>
      <c r="C536" s="252"/>
      <c r="D536" s="241" t="s">
        <v>148</v>
      </c>
      <c r="E536" s="253" t="s">
        <v>1</v>
      </c>
      <c r="F536" s="254" t="s">
        <v>155</v>
      </c>
      <c r="G536" s="252"/>
      <c r="H536" s="255">
        <v>25.469999999999999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AT536" s="261" t="s">
        <v>148</v>
      </c>
      <c r="AU536" s="261" t="s">
        <v>86</v>
      </c>
      <c r="AV536" s="13" t="s">
        <v>146</v>
      </c>
      <c r="AW536" s="13" t="s">
        <v>33</v>
      </c>
      <c r="AX536" s="13" t="s">
        <v>82</v>
      </c>
      <c r="AY536" s="261" t="s">
        <v>138</v>
      </c>
    </row>
    <row r="537" s="1" customFormat="1" ht="16.5" customHeight="1">
      <c r="B537" s="38"/>
      <c r="C537" s="226" t="s">
        <v>647</v>
      </c>
      <c r="D537" s="226" t="s">
        <v>141</v>
      </c>
      <c r="E537" s="227" t="s">
        <v>648</v>
      </c>
      <c r="F537" s="228" t="s">
        <v>649</v>
      </c>
      <c r="G537" s="229" t="s">
        <v>144</v>
      </c>
      <c r="H537" s="230">
        <v>53.128999999999998</v>
      </c>
      <c r="I537" s="231"/>
      <c r="J537" s="232">
        <f>ROUND(I537*H537,2)</f>
        <v>0</v>
      </c>
      <c r="K537" s="228" t="s">
        <v>158</v>
      </c>
      <c r="L537" s="43"/>
      <c r="M537" s="233" t="s">
        <v>1</v>
      </c>
      <c r="N537" s="234" t="s">
        <v>43</v>
      </c>
      <c r="O537" s="86"/>
      <c r="P537" s="235">
        <f>O537*H537</f>
        <v>0</v>
      </c>
      <c r="Q537" s="235">
        <v>0.00029999999999999997</v>
      </c>
      <c r="R537" s="235">
        <f>Q537*H537</f>
        <v>0.015938699999999997</v>
      </c>
      <c r="S537" s="235">
        <v>0</v>
      </c>
      <c r="T537" s="236">
        <f>S537*H537</f>
        <v>0</v>
      </c>
      <c r="AR537" s="237" t="s">
        <v>240</v>
      </c>
      <c r="AT537" s="237" t="s">
        <v>141</v>
      </c>
      <c r="AU537" s="237" t="s">
        <v>86</v>
      </c>
      <c r="AY537" s="17" t="s">
        <v>138</v>
      </c>
      <c r="BE537" s="238">
        <f>IF(N537="základní",J537,0)</f>
        <v>0</v>
      </c>
      <c r="BF537" s="238">
        <f>IF(N537="snížená",J537,0)</f>
        <v>0</v>
      </c>
      <c r="BG537" s="238">
        <f>IF(N537="zákl. přenesená",J537,0)</f>
        <v>0</v>
      </c>
      <c r="BH537" s="238">
        <f>IF(N537="sníž. přenesená",J537,0)</f>
        <v>0</v>
      </c>
      <c r="BI537" s="238">
        <f>IF(N537="nulová",J537,0)</f>
        <v>0</v>
      </c>
      <c r="BJ537" s="17" t="s">
        <v>86</v>
      </c>
      <c r="BK537" s="238">
        <f>ROUND(I537*H537,2)</f>
        <v>0</v>
      </c>
      <c r="BL537" s="17" t="s">
        <v>240</v>
      </c>
      <c r="BM537" s="237" t="s">
        <v>650</v>
      </c>
    </row>
    <row r="538" s="12" customFormat="1">
      <c r="B538" s="239"/>
      <c r="C538" s="240"/>
      <c r="D538" s="241" t="s">
        <v>148</v>
      </c>
      <c r="E538" s="242" t="s">
        <v>1</v>
      </c>
      <c r="F538" s="243" t="s">
        <v>171</v>
      </c>
      <c r="G538" s="240"/>
      <c r="H538" s="244">
        <v>13.800000000000001</v>
      </c>
      <c r="I538" s="245"/>
      <c r="J538" s="240"/>
      <c r="K538" s="240"/>
      <c r="L538" s="246"/>
      <c r="M538" s="247"/>
      <c r="N538" s="248"/>
      <c r="O538" s="248"/>
      <c r="P538" s="248"/>
      <c r="Q538" s="248"/>
      <c r="R538" s="248"/>
      <c r="S538" s="248"/>
      <c r="T538" s="249"/>
      <c r="AT538" s="250" t="s">
        <v>148</v>
      </c>
      <c r="AU538" s="250" t="s">
        <v>86</v>
      </c>
      <c r="AV538" s="12" t="s">
        <v>86</v>
      </c>
      <c r="AW538" s="12" t="s">
        <v>33</v>
      </c>
      <c r="AX538" s="12" t="s">
        <v>77</v>
      </c>
      <c r="AY538" s="250" t="s">
        <v>138</v>
      </c>
    </row>
    <row r="539" s="12" customFormat="1">
      <c r="B539" s="239"/>
      <c r="C539" s="240"/>
      <c r="D539" s="241" t="s">
        <v>148</v>
      </c>
      <c r="E539" s="242" t="s">
        <v>1</v>
      </c>
      <c r="F539" s="243" t="s">
        <v>172</v>
      </c>
      <c r="G539" s="240"/>
      <c r="H539" s="244">
        <v>16.184999999999999</v>
      </c>
      <c r="I539" s="245"/>
      <c r="J539" s="240"/>
      <c r="K539" s="240"/>
      <c r="L539" s="246"/>
      <c r="M539" s="247"/>
      <c r="N539" s="248"/>
      <c r="O539" s="248"/>
      <c r="P539" s="248"/>
      <c r="Q539" s="248"/>
      <c r="R539" s="248"/>
      <c r="S539" s="248"/>
      <c r="T539" s="249"/>
      <c r="AT539" s="250" t="s">
        <v>148</v>
      </c>
      <c r="AU539" s="250" t="s">
        <v>86</v>
      </c>
      <c r="AV539" s="12" t="s">
        <v>86</v>
      </c>
      <c r="AW539" s="12" t="s">
        <v>33</v>
      </c>
      <c r="AX539" s="12" t="s">
        <v>77</v>
      </c>
      <c r="AY539" s="250" t="s">
        <v>138</v>
      </c>
    </row>
    <row r="540" s="12" customFormat="1">
      <c r="B540" s="239"/>
      <c r="C540" s="240"/>
      <c r="D540" s="241" t="s">
        <v>148</v>
      </c>
      <c r="E540" s="242" t="s">
        <v>1</v>
      </c>
      <c r="F540" s="243" t="s">
        <v>173</v>
      </c>
      <c r="G540" s="240"/>
      <c r="H540" s="244">
        <v>14.773999999999999</v>
      </c>
      <c r="I540" s="245"/>
      <c r="J540" s="240"/>
      <c r="K540" s="240"/>
      <c r="L540" s="246"/>
      <c r="M540" s="247"/>
      <c r="N540" s="248"/>
      <c r="O540" s="248"/>
      <c r="P540" s="248"/>
      <c r="Q540" s="248"/>
      <c r="R540" s="248"/>
      <c r="S540" s="248"/>
      <c r="T540" s="249"/>
      <c r="AT540" s="250" t="s">
        <v>148</v>
      </c>
      <c r="AU540" s="250" t="s">
        <v>86</v>
      </c>
      <c r="AV540" s="12" t="s">
        <v>86</v>
      </c>
      <c r="AW540" s="12" t="s">
        <v>33</v>
      </c>
      <c r="AX540" s="12" t="s">
        <v>77</v>
      </c>
      <c r="AY540" s="250" t="s">
        <v>138</v>
      </c>
    </row>
    <row r="541" s="12" customFormat="1">
      <c r="B541" s="239"/>
      <c r="C541" s="240"/>
      <c r="D541" s="241" t="s">
        <v>148</v>
      </c>
      <c r="E541" s="242" t="s">
        <v>1</v>
      </c>
      <c r="F541" s="243" t="s">
        <v>174</v>
      </c>
      <c r="G541" s="240"/>
      <c r="H541" s="244">
        <v>8.3699999999999992</v>
      </c>
      <c r="I541" s="245"/>
      <c r="J541" s="240"/>
      <c r="K541" s="240"/>
      <c r="L541" s="246"/>
      <c r="M541" s="247"/>
      <c r="N541" s="248"/>
      <c r="O541" s="248"/>
      <c r="P541" s="248"/>
      <c r="Q541" s="248"/>
      <c r="R541" s="248"/>
      <c r="S541" s="248"/>
      <c r="T541" s="249"/>
      <c r="AT541" s="250" t="s">
        <v>148</v>
      </c>
      <c r="AU541" s="250" t="s">
        <v>86</v>
      </c>
      <c r="AV541" s="12" t="s">
        <v>86</v>
      </c>
      <c r="AW541" s="12" t="s">
        <v>33</v>
      </c>
      <c r="AX541" s="12" t="s">
        <v>77</v>
      </c>
      <c r="AY541" s="250" t="s">
        <v>138</v>
      </c>
    </row>
    <row r="542" s="13" customFormat="1">
      <c r="B542" s="251"/>
      <c r="C542" s="252"/>
      <c r="D542" s="241" t="s">
        <v>148</v>
      </c>
      <c r="E542" s="253" t="s">
        <v>1</v>
      </c>
      <c r="F542" s="254" t="s">
        <v>155</v>
      </c>
      <c r="G542" s="252"/>
      <c r="H542" s="255">
        <v>53.128999999999998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AT542" s="261" t="s">
        <v>148</v>
      </c>
      <c r="AU542" s="261" t="s">
        <v>86</v>
      </c>
      <c r="AV542" s="13" t="s">
        <v>146</v>
      </c>
      <c r="AW542" s="13" t="s">
        <v>33</v>
      </c>
      <c r="AX542" s="13" t="s">
        <v>82</v>
      </c>
      <c r="AY542" s="261" t="s">
        <v>138</v>
      </c>
    </row>
    <row r="543" s="1" customFormat="1" ht="36" customHeight="1">
      <c r="B543" s="38"/>
      <c r="C543" s="283" t="s">
        <v>651</v>
      </c>
      <c r="D543" s="283" t="s">
        <v>342</v>
      </c>
      <c r="E543" s="284" t="s">
        <v>652</v>
      </c>
      <c r="F543" s="285" t="s">
        <v>653</v>
      </c>
      <c r="G543" s="286" t="s">
        <v>144</v>
      </c>
      <c r="H543" s="287">
        <v>58.442</v>
      </c>
      <c r="I543" s="288"/>
      <c r="J543" s="289">
        <f>ROUND(I543*H543,2)</f>
        <v>0</v>
      </c>
      <c r="K543" s="285" t="s">
        <v>158</v>
      </c>
      <c r="L543" s="290"/>
      <c r="M543" s="291" t="s">
        <v>1</v>
      </c>
      <c r="N543" s="292" t="s">
        <v>43</v>
      </c>
      <c r="O543" s="86"/>
      <c r="P543" s="235">
        <f>O543*H543</f>
        <v>0</v>
      </c>
      <c r="Q543" s="235">
        <v>0.0036800000000000001</v>
      </c>
      <c r="R543" s="235">
        <f>Q543*H543</f>
        <v>0.21506656000000002</v>
      </c>
      <c r="S543" s="235">
        <v>0</v>
      </c>
      <c r="T543" s="236">
        <f>S543*H543</f>
        <v>0</v>
      </c>
      <c r="AR543" s="237" t="s">
        <v>341</v>
      </c>
      <c r="AT543" s="237" t="s">
        <v>342</v>
      </c>
      <c r="AU543" s="237" t="s">
        <v>86</v>
      </c>
      <c r="AY543" s="17" t="s">
        <v>138</v>
      </c>
      <c r="BE543" s="238">
        <f>IF(N543="základní",J543,0)</f>
        <v>0</v>
      </c>
      <c r="BF543" s="238">
        <f>IF(N543="snížená",J543,0)</f>
        <v>0</v>
      </c>
      <c r="BG543" s="238">
        <f>IF(N543="zákl. přenesená",J543,0)</f>
        <v>0</v>
      </c>
      <c r="BH543" s="238">
        <f>IF(N543="sníž. přenesená",J543,0)</f>
        <v>0</v>
      </c>
      <c r="BI543" s="238">
        <f>IF(N543="nulová",J543,0)</f>
        <v>0</v>
      </c>
      <c r="BJ543" s="17" t="s">
        <v>86</v>
      </c>
      <c r="BK543" s="238">
        <f>ROUND(I543*H543,2)</f>
        <v>0</v>
      </c>
      <c r="BL543" s="17" t="s">
        <v>240</v>
      </c>
      <c r="BM543" s="237" t="s">
        <v>654</v>
      </c>
    </row>
    <row r="544" s="12" customFormat="1">
      <c r="B544" s="239"/>
      <c r="C544" s="240"/>
      <c r="D544" s="241" t="s">
        <v>148</v>
      </c>
      <c r="E544" s="242" t="s">
        <v>1</v>
      </c>
      <c r="F544" s="243" t="s">
        <v>655</v>
      </c>
      <c r="G544" s="240"/>
      <c r="H544" s="244">
        <v>53.128999999999998</v>
      </c>
      <c r="I544" s="245"/>
      <c r="J544" s="240"/>
      <c r="K544" s="240"/>
      <c r="L544" s="246"/>
      <c r="M544" s="247"/>
      <c r="N544" s="248"/>
      <c r="O544" s="248"/>
      <c r="P544" s="248"/>
      <c r="Q544" s="248"/>
      <c r="R544" s="248"/>
      <c r="S544" s="248"/>
      <c r="T544" s="249"/>
      <c r="AT544" s="250" t="s">
        <v>148</v>
      </c>
      <c r="AU544" s="250" t="s">
        <v>86</v>
      </c>
      <c r="AV544" s="12" t="s">
        <v>86</v>
      </c>
      <c r="AW544" s="12" t="s">
        <v>33</v>
      </c>
      <c r="AX544" s="12" t="s">
        <v>82</v>
      </c>
      <c r="AY544" s="250" t="s">
        <v>138</v>
      </c>
    </row>
    <row r="545" s="12" customFormat="1">
      <c r="B545" s="239"/>
      <c r="C545" s="240"/>
      <c r="D545" s="241" t="s">
        <v>148</v>
      </c>
      <c r="E545" s="240"/>
      <c r="F545" s="243" t="s">
        <v>656</v>
      </c>
      <c r="G545" s="240"/>
      <c r="H545" s="244">
        <v>58.442</v>
      </c>
      <c r="I545" s="245"/>
      <c r="J545" s="240"/>
      <c r="K545" s="240"/>
      <c r="L545" s="246"/>
      <c r="M545" s="247"/>
      <c r="N545" s="248"/>
      <c r="O545" s="248"/>
      <c r="P545" s="248"/>
      <c r="Q545" s="248"/>
      <c r="R545" s="248"/>
      <c r="S545" s="248"/>
      <c r="T545" s="249"/>
      <c r="AT545" s="250" t="s">
        <v>148</v>
      </c>
      <c r="AU545" s="250" t="s">
        <v>86</v>
      </c>
      <c r="AV545" s="12" t="s">
        <v>86</v>
      </c>
      <c r="AW545" s="12" t="s">
        <v>4</v>
      </c>
      <c r="AX545" s="12" t="s">
        <v>82</v>
      </c>
      <c r="AY545" s="250" t="s">
        <v>138</v>
      </c>
    </row>
    <row r="546" s="1" customFormat="1" ht="16.5" customHeight="1">
      <c r="B546" s="38"/>
      <c r="C546" s="226" t="s">
        <v>657</v>
      </c>
      <c r="D546" s="226" t="s">
        <v>141</v>
      </c>
      <c r="E546" s="227" t="s">
        <v>658</v>
      </c>
      <c r="F546" s="228" t="s">
        <v>659</v>
      </c>
      <c r="G546" s="229" t="s">
        <v>243</v>
      </c>
      <c r="H546" s="230">
        <v>34.100000000000001</v>
      </c>
      <c r="I546" s="231"/>
      <c r="J546" s="232">
        <f>ROUND(I546*H546,2)</f>
        <v>0</v>
      </c>
      <c r="K546" s="228" t="s">
        <v>145</v>
      </c>
      <c r="L546" s="43"/>
      <c r="M546" s="233" t="s">
        <v>1</v>
      </c>
      <c r="N546" s="234" t="s">
        <v>43</v>
      </c>
      <c r="O546" s="86"/>
      <c r="P546" s="235">
        <f>O546*H546</f>
        <v>0</v>
      </c>
      <c r="Q546" s="235">
        <v>0</v>
      </c>
      <c r="R546" s="235">
        <f>Q546*H546</f>
        <v>0</v>
      </c>
      <c r="S546" s="235">
        <v>0.00029999999999999997</v>
      </c>
      <c r="T546" s="236">
        <f>S546*H546</f>
        <v>0.01023</v>
      </c>
      <c r="AR546" s="237" t="s">
        <v>240</v>
      </c>
      <c r="AT546" s="237" t="s">
        <v>141</v>
      </c>
      <c r="AU546" s="237" t="s">
        <v>86</v>
      </c>
      <c r="AY546" s="17" t="s">
        <v>138</v>
      </c>
      <c r="BE546" s="238">
        <f>IF(N546="základní",J546,0)</f>
        <v>0</v>
      </c>
      <c r="BF546" s="238">
        <f>IF(N546="snížená",J546,0)</f>
        <v>0</v>
      </c>
      <c r="BG546" s="238">
        <f>IF(N546="zákl. přenesená",J546,0)</f>
        <v>0</v>
      </c>
      <c r="BH546" s="238">
        <f>IF(N546="sníž. přenesená",J546,0)</f>
        <v>0</v>
      </c>
      <c r="BI546" s="238">
        <f>IF(N546="nulová",J546,0)</f>
        <v>0</v>
      </c>
      <c r="BJ546" s="17" t="s">
        <v>86</v>
      </c>
      <c r="BK546" s="238">
        <f>ROUND(I546*H546,2)</f>
        <v>0</v>
      </c>
      <c r="BL546" s="17" t="s">
        <v>240</v>
      </c>
      <c r="BM546" s="237" t="s">
        <v>660</v>
      </c>
    </row>
    <row r="547" s="12" customFormat="1">
      <c r="B547" s="239"/>
      <c r="C547" s="240"/>
      <c r="D547" s="241" t="s">
        <v>148</v>
      </c>
      <c r="E547" s="242" t="s">
        <v>1</v>
      </c>
      <c r="F547" s="243" t="s">
        <v>245</v>
      </c>
      <c r="G547" s="240"/>
      <c r="H547" s="244">
        <v>15.4</v>
      </c>
      <c r="I547" s="245"/>
      <c r="J547" s="240"/>
      <c r="K547" s="240"/>
      <c r="L547" s="246"/>
      <c r="M547" s="247"/>
      <c r="N547" s="248"/>
      <c r="O547" s="248"/>
      <c r="P547" s="248"/>
      <c r="Q547" s="248"/>
      <c r="R547" s="248"/>
      <c r="S547" s="248"/>
      <c r="T547" s="249"/>
      <c r="AT547" s="250" t="s">
        <v>148</v>
      </c>
      <c r="AU547" s="250" t="s">
        <v>86</v>
      </c>
      <c r="AV547" s="12" t="s">
        <v>86</v>
      </c>
      <c r="AW547" s="12" t="s">
        <v>33</v>
      </c>
      <c r="AX547" s="12" t="s">
        <v>77</v>
      </c>
      <c r="AY547" s="250" t="s">
        <v>138</v>
      </c>
    </row>
    <row r="548" s="12" customFormat="1">
      <c r="B548" s="239"/>
      <c r="C548" s="240"/>
      <c r="D548" s="241" t="s">
        <v>148</v>
      </c>
      <c r="E548" s="242" t="s">
        <v>1</v>
      </c>
      <c r="F548" s="243" t="s">
        <v>661</v>
      </c>
      <c r="G548" s="240"/>
      <c r="H548" s="244">
        <v>15.4</v>
      </c>
      <c r="I548" s="245"/>
      <c r="J548" s="240"/>
      <c r="K548" s="240"/>
      <c r="L548" s="246"/>
      <c r="M548" s="247"/>
      <c r="N548" s="248"/>
      <c r="O548" s="248"/>
      <c r="P548" s="248"/>
      <c r="Q548" s="248"/>
      <c r="R548" s="248"/>
      <c r="S548" s="248"/>
      <c r="T548" s="249"/>
      <c r="AT548" s="250" t="s">
        <v>148</v>
      </c>
      <c r="AU548" s="250" t="s">
        <v>86</v>
      </c>
      <c r="AV548" s="12" t="s">
        <v>86</v>
      </c>
      <c r="AW548" s="12" t="s">
        <v>33</v>
      </c>
      <c r="AX548" s="12" t="s">
        <v>77</v>
      </c>
      <c r="AY548" s="250" t="s">
        <v>138</v>
      </c>
    </row>
    <row r="549" s="12" customFormat="1">
      <c r="B549" s="239"/>
      <c r="C549" s="240"/>
      <c r="D549" s="241" t="s">
        <v>148</v>
      </c>
      <c r="E549" s="242" t="s">
        <v>1</v>
      </c>
      <c r="F549" s="243" t="s">
        <v>176</v>
      </c>
      <c r="G549" s="240"/>
      <c r="H549" s="244">
        <v>3.2999999999999998</v>
      </c>
      <c r="I549" s="245"/>
      <c r="J549" s="240"/>
      <c r="K549" s="240"/>
      <c r="L549" s="246"/>
      <c r="M549" s="247"/>
      <c r="N549" s="248"/>
      <c r="O549" s="248"/>
      <c r="P549" s="248"/>
      <c r="Q549" s="248"/>
      <c r="R549" s="248"/>
      <c r="S549" s="248"/>
      <c r="T549" s="249"/>
      <c r="AT549" s="250" t="s">
        <v>148</v>
      </c>
      <c r="AU549" s="250" t="s">
        <v>86</v>
      </c>
      <c r="AV549" s="12" t="s">
        <v>86</v>
      </c>
      <c r="AW549" s="12" t="s">
        <v>33</v>
      </c>
      <c r="AX549" s="12" t="s">
        <v>77</v>
      </c>
      <c r="AY549" s="250" t="s">
        <v>138</v>
      </c>
    </row>
    <row r="550" s="13" customFormat="1">
      <c r="B550" s="251"/>
      <c r="C550" s="252"/>
      <c r="D550" s="241" t="s">
        <v>148</v>
      </c>
      <c r="E550" s="253" t="s">
        <v>1</v>
      </c>
      <c r="F550" s="254" t="s">
        <v>155</v>
      </c>
      <c r="G550" s="252"/>
      <c r="H550" s="255">
        <v>34.100000000000001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AT550" s="261" t="s">
        <v>148</v>
      </c>
      <c r="AU550" s="261" t="s">
        <v>86</v>
      </c>
      <c r="AV550" s="13" t="s">
        <v>146</v>
      </c>
      <c r="AW550" s="13" t="s">
        <v>33</v>
      </c>
      <c r="AX550" s="13" t="s">
        <v>82</v>
      </c>
      <c r="AY550" s="261" t="s">
        <v>138</v>
      </c>
    </row>
    <row r="551" s="1" customFormat="1" ht="16.5" customHeight="1">
      <c r="B551" s="38"/>
      <c r="C551" s="226" t="s">
        <v>662</v>
      </c>
      <c r="D551" s="226" t="s">
        <v>141</v>
      </c>
      <c r="E551" s="227" t="s">
        <v>663</v>
      </c>
      <c r="F551" s="228" t="s">
        <v>664</v>
      </c>
      <c r="G551" s="229" t="s">
        <v>243</v>
      </c>
      <c r="H551" s="230">
        <v>55.520000000000003</v>
      </c>
      <c r="I551" s="231"/>
      <c r="J551" s="232">
        <f>ROUND(I551*H551,2)</f>
        <v>0</v>
      </c>
      <c r="K551" s="228" t="s">
        <v>158</v>
      </c>
      <c r="L551" s="43"/>
      <c r="M551" s="233" t="s">
        <v>1</v>
      </c>
      <c r="N551" s="234" t="s">
        <v>43</v>
      </c>
      <c r="O551" s="86"/>
      <c r="P551" s="235">
        <f>O551*H551</f>
        <v>0</v>
      </c>
      <c r="Q551" s="235">
        <v>1.0000000000000001E-05</v>
      </c>
      <c r="R551" s="235">
        <f>Q551*H551</f>
        <v>0.00055520000000000005</v>
      </c>
      <c r="S551" s="235">
        <v>0</v>
      </c>
      <c r="T551" s="236">
        <f>S551*H551</f>
        <v>0</v>
      </c>
      <c r="AR551" s="237" t="s">
        <v>240</v>
      </c>
      <c r="AT551" s="237" t="s">
        <v>141</v>
      </c>
      <c r="AU551" s="237" t="s">
        <v>86</v>
      </c>
      <c r="AY551" s="17" t="s">
        <v>138</v>
      </c>
      <c r="BE551" s="238">
        <f>IF(N551="základní",J551,0)</f>
        <v>0</v>
      </c>
      <c r="BF551" s="238">
        <f>IF(N551="snížená",J551,0)</f>
        <v>0</v>
      </c>
      <c r="BG551" s="238">
        <f>IF(N551="zákl. přenesená",J551,0)</f>
        <v>0</v>
      </c>
      <c r="BH551" s="238">
        <f>IF(N551="sníž. přenesená",J551,0)</f>
        <v>0</v>
      </c>
      <c r="BI551" s="238">
        <f>IF(N551="nulová",J551,0)</f>
        <v>0</v>
      </c>
      <c r="BJ551" s="17" t="s">
        <v>86</v>
      </c>
      <c r="BK551" s="238">
        <f>ROUND(I551*H551,2)</f>
        <v>0</v>
      </c>
      <c r="BL551" s="17" t="s">
        <v>240</v>
      </c>
      <c r="BM551" s="237" t="s">
        <v>665</v>
      </c>
    </row>
    <row r="552" s="12" customFormat="1">
      <c r="B552" s="239"/>
      <c r="C552" s="240"/>
      <c r="D552" s="241" t="s">
        <v>148</v>
      </c>
      <c r="E552" s="242" t="s">
        <v>1</v>
      </c>
      <c r="F552" s="243" t="s">
        <v>666</v>
      </c>
      <c r="G552" s="240"/>
      <c r="H552" s="244">
        <v>13.800000000000001</v>
      </c>
      <c r="I552" s="245"/>
      <c r="J552" s="240"/>
      <c r="K552" s="240"/>
      <c r="L552" s="246"/>
      <c r="M552" s="247"/>
      <c r="N552" s="248"/>
      <c r="O552" s="248"/>
      <c r="P552" s="248"/>
      <c r="Q552" s="248"/>
      <c r="R552" s="248"/>
      <c r="S552" s="248"/>
      <c r="T552" s="249"/>
      <c r="AT552" s="250" t="s">
        <v>148</v>
      </c>
      <c r="AU552" s="250" t="s">
        <v>86</v>
      </c>
      <c r="AV552" s="12" t="s">
        <v>86</v>
      </c>
      <c r="AW552" s="12" t="s">
        <v>33</v>
      </c>
      <c r="AX552" s="12" t="s">
        <v>77</v>
      </c>
      <c r="AY552" s="250" t="s">
        <v>138</v>
      </c>
    </row>
    <row r="553" s="12" customFormat="1">
      <c r="B553" s="239"/>
      <c r="C553" s="240"/>
      <c r="D553" s="241" t="s">
        <v>148</v>
      </c>
      <c r="E553" s="242" t="s">
        <v>1</v>
      </c>
      <c r="F553" s="243" t="s">
        <v>667</v>
      </c>
      <c r="G553" s="240"/>
      <c r="H553" s="244">
        <v>15.300000000000001</v>
      </c>
      <c r="I553" s="245"/>
      <c r="J553" s="240"/>
      <c r="K553" s="240"/>
      <c r="L553" s="246"/>
      <c r="M553" s="247"/>
      <c r="N553" s="248"/>
      <c r="O553" s="248"/>
      <c r="P553" s="248"/>
      <c r="Q553" s="248"/>
      <c r="R553" s="248"/>
      <c r="S553" s="248"/>
      <c r="T553" s="249"/>
      <c r="AT553" s="250" t="s">
        <v>148</v>
      </c>
      <c r="AU553" s="250" t="s">
        <v>86</v>
      </c>
      <c r="AV553" s="12" t="s">
        <v>86</v>
      </c>
      <c r="AW553" s="12" t="s">
        <v>33</v>
      </c>
      <c r="AX553" s="12" t="s">
        <v>77</v>
      </c>
      <c r="AY553" s="250" t="s">
        <v>138</v>
      </c>
    </row>
    <row r="554" s="12" customFormat="1">
      <c r="B554" s="239"/>
      <c r="C554" s="240"/>
      <c r="D554" s="241" t="s">
        <v>148</v>
      </c>
      <c r="E554" s="242" t="s">
        <v>1</v>
      </c>
      <c r="F554" s="243" t="s">
        <v>668</v>
      </c>
      <c r="G554" s="240"/>
      <c r="H554" s="244">
        <v>14.619999999999999</v>
      </c>
      <c r="I554" s="245"/>
      <c r="J554" s="240"/>
      <c r="K554" s="240"/>
      <c r="L554" s="246"/>
      <c r="M554" s="247"/>
      <c r="N554" s="248"/>
      <c r="O554" s="248"/>
      <c r="P554" s="248"/>
      <c r="Q554" s="248"/>
      <c r="R554" s="248"/>
      <c r="S554" s="248"/>
      <c r="T554" s="249"/>
      <c r="AT554" s="250" t="s">
        <v>148</v>
      </c>
      <c r="AU554" s="250" t="s">
        <v>86</v>
      </c>
      <c r="AV554" s="12" t="s">
        <v>86</v>
      </c>
      <c r="AW554" s="12" t="s">
        <v>33</v>
      </c>
      <c r="AX554" s="12" t="s">
        <v>77</v>
      </c>
      <c r="AY554" s="250" t="s">
        <v>138</v>
      </c>
    </row>
    <row r="555" s="12" customFormat="1">
      <c r="B555" s="239"/>
      <c r="C555" s="240"/>
      <c r="D555" s="241" t="s">
        <v>148</v>
      </c>
      <c r="E555" s="242" t="s">
        <v>1</v>
      </c>
      <c r="F555" s="243" t="s">
        <v>669</v>
      </c>
      <c r="G555" s="240"/>
      <c r="H555" s="244">
        <v>11.800000000000001</v>
      </c>
      <c r="I555" s="245"/>
      <c r="J555" s="240"/>
      <c r="K555" s="240"/>
      <c r="L555" s="246"/>
      <c r="M555" s="247"/>
      <c r="N555" s="248"/>
      <c r="O555" s="248"/>
      <c r="P555" s="248"/>
      <c r="Q555" s="248"/>
      <c r="R555" s="248"/>
      <c r="S555" s="248"/>
      <c r="T555" s="249"/>
      <c r="AT555" s="250" t="s">
        <v>148</v>
      </c>
      <c r="AU555" s="250" t="s">
        <v>86</v>
      </c>
      <c r="AV555" s="12" t="s">
        <v>86</v>
      </c>
      <c r="AW555" s="12" t="s">
        <v>33</v>
      </c>
      <c r="AX555" s="12" t="s">
        <v>77</v>
      </c>
      <c r="AY555" s="250" t="s">
        <v>138</v>
      </c>
    </row>
    <row r="556" s="13" customFormat="1">
      <c r="B556" s="251"/>
      <c r="C556" s="252"/>
      <c r="D556" s="241" t="s">
        <v>148</v>
      </c>
      <c r="E556" s="253" t="s">
        <v>1</v>
      </c>
      <c r="F556" s="254" t="s">
        <v>155</v>
      </c>
      <c r="G556" s="252"/>
      <c r="H556" s="255">
        <v>55.520000000000003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AT556" s="261" t="s">
        <v>148</v>
      </c>
      <c r="AU556" s="261" t="s">
        <v>86</v>
      </c>
      <c r="AV556" s="13" t="s">
        <v>146</v>
      </c>
      <c r="AW556" s="13" t="s">
        <v>33</v>
      </c>
      <c r="AX556" s="13" t="s">
        <v>82</v>
      </c>
      <c r="AY556" s="261" t="s">
        <v>138</v>
      </c>
    </row>
    <row r="557" s="1" customFormat="1" ht="16.5" customHeight="1">
      <c r="B557" s="38"/>
      <c r="C557" s="283" t="s">
        <v>670</v>
      </c>
      <c r="D557" s="283" t="s">
        <v>342</v>
      </c>
      <c r="E557" s="284" t="s">
        <v>671</v>
      </c>
      <c r="F557" s="285" t="s">
        <v>672</v>
      </c>
      <c r="G557" s="286" t="s">
        <v>243</v>
      </c>
      <c r="H557" s="287">
        <v>59.844000000000001</v>
      </c>
      <c r="I557" s="288"/>
      <c r="J557" s="289">
        <f>ROUND(I557*H557,2)</f>
        <v>0</v>
      </c>
      <c r="K557" s="285" t="s">
        <v>158</v>
      </c>
      <c r="L557" s="290"/>
      <c r="M557" s="291" t="s">
        <v>1</v>
      </c>
      <c r="N557" s="292" t="s">
        <v>43</v>
      </c>
      <c r="O557" s="86"/>
      <c r="P557" s="235">
        <f>O557*H557</f>
        <v>0</v>
      </c>
      <c r="Q557" s="235">
        <v>0.00020000000000000001</v>
      </c>
      <c r="R557" s="235">
        <f>Q557*H557</f>
        <v>0.011968800000000002</v>
      </c>
      <c r="S557" s="235">
        <v>0</v>
      </c>
      <c r="T557" s="236">
        <f>S557*H557</f>
        <v>0</v>
      </c>
      <c r="AR557" s="237" t="s">
        <v>341</v>
      </c>
      <c r="AT557" s="237" t="s">
        <v>342</v>
      </c>
      <c r="AU557" s="237" t="s">
        <v>86</v>
      </c>
      <c r="AY557" s="17" t="s">
        <v>138</v>
      </c>
      <c r="BE557" s="238">
        <f>IF(N557="základní",J557,0)</f>
        <v>0</v>
      </c>
      <c r="BF557" s="238">
        <f>IF(N557="snížená",J557,0)</f>
        <v>0</v>
      </c>
      <c r="BG557" s="238">
        <f>IF(N557="zákl. přenesená",J557,0)</f>
        <v>0</v>
      </c>
      <c r="BH557" s="238">
        <f>IF(N557="sníž. přenesená",J557,0)</f>
        <v>0</v>
      </c>
      <c r="BI557" s="238">
        <f>IF(N557="nulová",J557,0)</f>
        <v>0</v>
      </c>
      <c r="BJ557" s="17" t="s">
        <v>86</v>
      </c>
      <c r="BK557" s="238">
        <f>ROUND(I557*H557,2)</f>
        <v>0</v>
      </c>
      <c r="BL557" s="17" t="s">
        <v>240</v>
      </c>
      <c r="BM557" s="237" t="s">
        <v>673</v>
      </c>
    </row>
    <row r="558" s="12" customFormat="1">
      <c r="B558" s="239"/>
      <c r="C558" s="240"/>
      <c r="D558" s="241" t="s">
        <v>148</v>
      </c>
      <c r="E558" s="242" t="s">
        <v>1</v>
      </c>
      <c r="F558" s="243" t="s">
        <v>674</v>
      </c>
      <c r="G558" s="240"/>
      <c r="H558" s="244">
        <v>56.994</v>
      </c>
      <c r="I558" s="245"/>
      <c r="J558" s="240"/>
      <c r="K558" s="240"/>
      <c r="L558" s="246"/>
      <c r="M558" s="247"/>
      <c r="N558" s="248"/>
      <c r="O558" s="248"/>
      <c r="P558" s="248"/>
      <c r="Q558" s="248"/>
      <c r="R558" s="248"/>
      <c r="S558" s="248"/>
      <c r="T558" s="249"/>
      <c r="AT558" s="250" t="s">
        <v>148</v>
      </c>
      <c r="AU558" s="250" t="s">
        <v>86</v>
      </c>
      <c r="AV558" s="12" t="s">
        <v>86</v>
      </c>
      <c r="AW558" s="12" t="s">
        <v>33</v>
      </c>
      <c r="AX558" s="12" t="s">
        <v>82</v>
      </c>
      <c r="AY558" s="250" t="s">
        <v>138</v>
      </c>
    </row>
    <row r="559" s="12" customFormat="1">
      <c r="B559" s="239"/>
      <c r="C559" s="240"/>
      <c r="D559" s="241" t="s">
        <v>148</v>
      </c>
      <c r="E559" s="240"/>
      <c r="F559" s="243" t="s">
        <v>675</v>
      </c>
      <c r="G559" s="240"/>
      <c r="H559" s="244">
        <v>59.844000000000001</v>
      </c>
      <c r="I559" s="245"/>
      <c r="J559" s="240"/>
      <c r="K559" s="240"/>
      <c r="L559" s="246"/>
      <c r="M559" s="247"/>
      <c r="N559" s="248"/>
      <c r="O559" s="248"/>
      <c r="P559" s="248"/>
      <c r="Q559" s="248"/>
      <c r="R559" s="248"/>
      <c r="S559" s="248"/>
      <c r="T559" s="249"/>
      <c r="AT559" s="250" t="s">
        <v>148</v>
      </c>
      <c r="AU559" s="250" t="s">
        <v>86</v>
      </c>
      <c r="AV559" s="12" t="s">
        <v>86</v>
      </c>
      <c r="AW559" s="12" t="s">
        <v>4</v>
      </c>
      <c r="AX559" s="12" t="s">
        <v>82</v>
      </c>
      <c r="AY559" s="250" t="s">
        <v>138</v>
      </c>
    </row>
    <row r="560" s="1" customFormat="1" ht="16.5" customHeight="1">
      <c r="B560" s="38"/>
      <c r="C560" s="226" t="s">
        <v>676</v>
      </c>
      <c r="D560" s="226" t="s">
        <v>141</v>
      </c>
      <c r="E560" s="227" t="s">
        <v>677</v>
      </c>
      <c r="F560" s="228" t="s">
        <v>678</v>
      </c>
      <c r="G560" s="229" t="s">
        <v>243</v>
      </c>
      <c r="H560" s="230">
        <v>3.6000000000000001</v>
      </c>
      <c r="I560" s="231"/>
      <c r="J560" s="232">
        <f>ROUND(I560*H560,2)</f>
        <v>0</v>
      </c>
      <c r="K560" s="228" t="s">
        <v>158</v>
      </c>
      <c r="L560" s="43"/>
      <c r="M560" s="233" t="s">
        <v>1</v>
      </c>
      <c r="N560" s="234" t="s">
        <v>43</v>
      </c>
      <c r="O560" s="86"/>
      <c r="P560" s="235">
        <f>O560*H560</f>
        <v>0</v>
      </c>
      <c r="Q560" s="235">
        <v>0</v>
      </c>
      <c r="R560" s="235">
        <f>Q560*H560</f>
        <v>0</v>
      </c>
      <c r="S560" s="235">
        <v>0</v>
      </c>
      <c r="T560" s="236">
        <f>S560*H560</f>
        <v>0</v>
      </c>
      <c r="AR560" s="237" t="s">
        <v>240</v>
      </c>
      <c r="AT560" s="237" t="s">
        <v>141</v>
      </c>
      <c r="AU560" s="237" t="s">
        <v>86</v>
      </c>
      <c r="AY560" s="17" t="s">
        <v>138</v>
      </c>
      <c r="BE560" s="238">
        <f>IF(N560="základní",J560,0)</f>
        <v>0</v>
      </c>
      <c r="BF560" s="238">
        <f>IF(N560="snížená",J560,0)</f>
        <v>0</v>
      </c>
      <c r="BG560" s="238">
        <f>IF(N560="zákl. přenesená",J560,0)</f>
        <v>0</v>
      </c>
      <c r="BH560" s="238">
        <f>IF(N560="sníž. přenesená",J560,0)</f>
        <v>0</v>
      </c>
      <c r="BI560" s="238">
        <f>IF(N560="nulová",J560,0)</f>
        <v>0</v>
      </c>
      <c r="BJ560" s="17" t="s">
        <v>86</v>
      </c>
      <c r="BK560" s="238">
        <f>ROUND(I560*H560,2)</f>
        <v>0</v>
      </c>
      <c r="BL560" s="17" t="s">
        <v>240</v>
      </c>
      <c r="BM560" s="237" t="s">
        <v>679</v>
      </c>
    </row>
    <row r="561" s="12" customFormat="1">
      <c r="B561" s="239"/>
      <c r="C561" s="240"/>
      <c r="D561" s="241" t="s">
        <v>148</v>
      </c>
      <c r="E561" s="242" t="s">
        <v>1</v>
      </c>
      <c r="F561" s="243" t="s">
        <v>680</v>
      </c>
      <c r="G561" s="240"/>
      <c r="H561" s="244">
        <v>1.2</v>
      </c>
      <c r="I561" s="245"/>
      <c r="J561" s="240"/>
      <c r="K561" s="240"/>
      <c r="L561" s="246"/>
      <c r="M561" s="247"/>
      <c r="N561" s="248"/>
      <c r="O561" s="248"/>
      <c r="P561" s="248"/>
      <c r="Q561" s="248"/>
      <c r="R561" s="248"/>
      <c r="S561" s="248"/>
      <c r="T561" s="249"/>
      <c r="AT561" s="250" t="s">
        <v>148</v>
      </c>
      <c r="AU561" s="250" t="s">
        <v>86</v>
      </c>
      <c r="AV561" s="12" t="s">
        <v>86</v>
      </c>
      <c r="AW561" s="12" t="s">
        <v>33</v>
      </c>
      <c r="AX561" s="12" t="s">
        <v>77</v>
      </c>
      <c r="AY561" s="250" t="s">
        <v>138</v>
      </c>
    </row>
    <row r="562" s="12" customFormat="1">
      <c r="B562" s="239"/>
      <c r="C562" s="240"/>
      <c r="D562" s="241" t="s">
        <v>148</v>
      </c>
      <c r="E562" s="242" t="s">
        <v>1</v>
      </c>
      <c r="F562" s="243" t="s">
        <v>681</v>
      </c>
      <c r="G562" s="240"/>
      <c r="H562" s="244">
        <v>2.3999999999999999</v>
      </c>
      <c r="I562" s="245"/>
      <c r="J562" s="240"/>
      <c r="K562" s="240"/>
      <c r="L562" s="246"/>
      <c r="M562" s="247"/>
      <c r="N562" s="248"/>
      <c r="O562" s="248"/>
      <c r="P562" s="248"/>
      <c r="Q562" s="248"/>
      <c r="R562" s="248"/>
      <c r="S562" s="248"/>
      <c r="T562" s="249"/>
      <c r="AT562" s="250" t="s">
        <v>148</v>
      </c>
      <c r="AU562" s="250" t="s">
        <v>86</v>
      </c>
      <c r="AV562" s="12" t="s">
        <v>86</v>
      </c>
      <c r="AW562" s="12" t="s">
        <v>33</v>
      </c>
      <c r="AX562" s="12" t="s">
        <v>77</v>
      </c>
      <c r="AY562" s="250" t="s">
        <v>138</v>
      </c>
    </row>
    <row r="563" s="13" customFormat="1">
      <c r="B563" s="251"/>
      <c r="C563" s="252"/>
      <c r="D563" s="241" t="s">
        <v>148</v>
      </c>
      <c r="E563" s="253" t="s">
        <v>1</v>
      </c>
      <c r="F563" s="254" t="s">
        <v>155</v>
      </c>
      <c r="G563" s="252"/>
      <c r="H563" s="255">
        <v>3.6000000000000001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AT563" s="261" t="s">
        <v>148</v>
      </c>
      <c r="AU563" s="261" t="s">
        <v>86</v>
      </c>
      <c r="AV563" s="13" t="s">
        <v>146</v>
      </c>
      <c r="AW563" s="13" t="s">
        <v>33</v>
      </c>
      <c r="AX563" s="13" t="s">
        <v>82</v>
      </c>
      <c r="AY563" s="261" t="s">
        <v>138</v>
      </c>
    </row>
    <row r="564" s="1" customFormat="1" ht="16.5" customHeight="1">
      <c r="B564" s="38"/>
      <c r="C564" s="283" t="s">
        <v>682</v>
      </c>
      <c r="D564" s="283" t="s">
        <v>342</v>
      </c>
      <c r="E564" s="284" t="s">
        <v>683</v>
      </c>
      <c r="F564" s="285" t="s">
        <v>684</v>
      </c>
      <c r="G564" s="286" t="s">
        <v>243</v>
      </c>
      <c r="H564" s="287">
        <v>3.7799999999999998</v>
      </c>
      <c r="I564" s="288"/>
      <c r="J564" s="289">
        <f>ROUND(I564*H564,2)</f>
        <v>0</v>
      </c>
      <c r="K564" s="285" t="s">
        <v>158</v>
      </c>
      <c r="L564" s="290"/>
      <c r="M564" s="291" t="s">
        <v>1</v>
      </c>
      <c r="N564" s="292" t="s">
        <v>43</v>
      </c>
      <c r="O564" s="86"/>
      <c r="P564" s="235">
        <f>O564*H564</f>
        <v>0</v>
      </c>
      <c r="Q564" s="235">
        <v>0.00016000000000000001</v>
      </c>
      <c r="R564" s="235">
        <f>Q564*H564</f>
        <v>0.00060480000000000006</v>
      </c>
      <c r="S564" s="235">
        <v>0</v>
      </c>
      <c r="T564" s="236">
        <f>S564*H564</f>
        <v>0</v>
      </c>
      <c r="AR564" s="237" t="s">
        <v>341</v>
      </c>
      <c r="AT564" s="237" t="s">
        <v>342</v>
      </c>
      <c r="AU564" s="237" t="s">
        <v>86</v>
      </c>
      <c r="AY564" s="17" t="s">
        <v>138</v>
      </c>
      <c r="BE564" s="238">
        <f>IF(N564="základní",J564,0)</f>
        <v>0</v>
      </c>
      <c r="BF564" s="238">
        <f>IF(N564="snížená",J564,0)</f>
        <v>0</v>
      </c>
      <c r="BG564" s="238">
        <f>IF(N564="zákl. přenesená",J564,0)</f>
        <v>0</v>
      </c>
      <c r="BH564" s="238">
        <f>IF(N564="sníž. přenesená",J564,0)</f>
        <v>0</v>
      </c>
      <c r="BI564" s="238">
        <f>IF(N564="nulová",J564,0)</f>
        <v>0</v>
      </c>
      <c r="BJ564" s="17" t="s">
        <v>86</v>
      </c>
      <c r="BK564" s="238">
        <f>ROUND(I564*H564,2)</f>
        <v>0</v>
      </c>
      <c r="BL564" s="17" t="s">
        <v>240</v>
      </c>
      <c r="BM564" s="237" t="s">
        <v>685</v>
      </c>
    </row>
    <row r="565" s="12" customFormat="1">
      <c r="B565" s="239"/>
      <c r="C565" s="240"/>
      <c r="D565" s="241" t="s">
        <v>148</v>
      </c>
      <c r="E565" s="242" t="s">
        <v>1</v>
      </c>
      <c r="F565" s="243" t="s">
        <v>680</v>
      </c>
      <c r="G565" s="240"/>
      <c r="H565" s="244">
        <v>1.2</v>
      </c>
      <c r="I565" s="245"/>
      <c r="J565" s="240"/>
      <c r="K565" s="240"/>
      <c r="L565" s="246"/>
      <c r="M565" s="247"/>
      <c r="N565" s="248"/>
      <c r="O565" s="248"/>
      <c r="P565" s="248"/>
      <c r="Q565" s="248"/>
      <c r="R565" s="248"/>
      <c r="S565" s="248"/>
      <c r="T565" s="249"/>
      <c r="AT565" s="250" t="s">
        <v>148</v>
      </c>
      <c r="AU565" s="250" t="s">
        <v>86</v>
      </c>
      <c r="AV565" s="12" t="s">
        <v>86</v>
      </c>
      <c r="AW565" s="12" t="s">
        <v>33</v>
      </c>
      <c r="AX565" s="12" t="s">
        <v>77</v>
      </c>
      <c r="AY565" s="250" t="s">
        <v>138</v>
      </c>
    </row>
    <row r="566" s="12" customFormat="1">
      <c r="B566" s="239"/>
      <c r="C566" s="240"/>
      <c r="D566" s="241" t="s">
        <v>148</v>
      </c>
      <c r="E566" s="242" t="s">
        <v>1</v>
      </c>
      <c r="F566" s="243" t="s">
        <v>681</v>
      </c>
      <c r="G566" s="240"/>
      <c r="H566" s="244">
        <v>2.3999999999999999</v>
      </c>
      <c r="I566" s="245"/>
      <c r="J566" s="240"/>
      <c r="K566" s="240"/>
      <c r="L566" s="246"/>
      <c r="M566" s="247"/>
      <c r="N566" s="248"/>
      <c r="O566" s="248"/>
      <c r="P566" s="248"/>
      <c r="Q566" s="248"/>
      <c r="R566" s="248"/>
      <c r="S566" s="248"/>
      <c r="T566" s="249"/>
      <c r="AT566" s="250" t="s">
        <v>148</v>
      </c>
      <c r="AU566" s="250" t="s">
        <v>86</v>
      </c>
      <c r="AV566" s="12" t="s">
        <v>86</v>
      </c>
      <c r="AW566" s="12" t="s">
        <v>33</v>
      </c>
      <c r="AX566" s="12" t="s">
        <v>77</v>
      </c>
      <c r="AY566" s="250" t="s">
        <v>138</v>
      </c>
    </row>
    <row r="567" s="13" customFormat="1">
      <c r="B567" s="251"/>
      <c r="C567" s="252"/>
      <c r="D567" s="241" t="s">
        <v>148</v>
      </c>
      <c r="E567" s="253" t="s">
        <v>1</v>
      </c>
      <c r="F567" s="254" t="s">
        <v>155</v>
      </c>
      <c r="G567" s="252"/>
      <c r="H567" s="255">
        <v>3.6000000000000001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AT567" s="261" t="s">
        <v>148</v>
      </c>
      <c r="AU567" s="261" t="s">
        <v>86</v>
      </c>
      <c r="AV567" s="13" t="s">
        <v>146</v>
      </c>
      <c r="AW567" s="13" t="s">
        <v>33</v>
      </c>
      <c r="AX567" s="13" t="s">
        <v>82</v>
      </c>
      <c r="AY567" s="261" t="s">
        <v>138</v>
      </c>
    </row>
    <row r="568" s="12" customFormat="1">
      <c r="B568" s="239"/>
      <c r="C568" s="240"/>
      <c r="D568" s="241" t="s">
        <v>148</v>
      </c>
      <c r="E568" s="240"/>
      <c r="F568" s="243" t="s">
        <v>686</v>
      </c>
      <c r="G568" s="240"/>
      <c r="H568" s="244">
        <v>3.7799999999999998</v>
      </c>
      <c r="I568" s="245"/>
      <c r="J568" s="240"/>
      <c r="K568" s="240"/>
      <c r="L568" s="246"/>
      <c r="M568" s="247"/>
      <c r="N568" s="248"/>
      <c r="O568" s="248"/>
      <c r="P568" s="248"/>
      <c r="Q568" s="248"/>
      <c r="R568" s="248"/>
      <c r="S568" s="248"/>
      <c r="T568" s="249"/>
      <c r="AT568" s="250" t="s">
        <v>148</v>
      </c>
      <c r="AU568" s="250" t="s">
        <v>86</v>
      </c>
      <c r="AV568" s="12" t="s">
        <v>86</v>
      </c>
      <c r="AW568" s="12" t="s">
        <v>4</v>
      </c>
      <c r="AX568" s="12" t="s">
        <v>82</v>
      </c>
      <c r="AY568" s="250" t="s">
        <v>138</v>
      </c>
    </row>
    <row r="569" s="1" customFormat="1" ht="24" customHeight="1">
      <c r="B569" s="38"/>
      <c r="C569" s="226" t="s">
        <v>687</v>
      </c>
      <c r="D569" s="226" t="s">
        <v>141</v>
      </c>
      <c r="E569" s="227" t="s">
        <v>688</v>
      </c>
      <c r="F569" s="228" t="s">
        <v>689</v>
      </c>
      <c r="G569" s="229" t="s">
        <v>300</v>
      </c>
      <c r="H569" s="230">
        <v>0.246</v>
      </c>
      <c r="I569" s="231"/>
      <c r="J569" s="232">
        <f>ROUND(I569*H569,2)</f>
        <v>0</v>
      </c>
      <c r="K569" s="228" t="s">
        <v>145</v>
      </c>
      <c r="L569" s="43"/>
      <c r="M569" s="233" t="s">
        <v>1</v>
      </c>
      <c r="N569" s="234" t="s">
        <v>43</v>
      </c>
      <c r="O569" s="86"/>
      <c r="P569" s="235">
        <f>O569*H569</f>
        <v>0</v>
      </c>
      <c r="Q569" s="235">
        <v>0</v>
      </c>
      <c r="R569" s="235">
        <f>Q569*H569</f>
        <v>0</v>
      </c>
      <c r="S569" s="235">
        <v>0</v>
      </c>
      <c r="T569" s="236">
        <f>S569*H569</f>
        <v>0</v>
      </c>
      <c r="AR569" s="237" t="s">
        <v>240</v>
      </c>
      <c r="AT569" s="237" t="s">
        <v>141</v>
      </c>
      <c r="AU569" s="237" t="s">
        <v>86</v>
      </c>
      <c r="AY569" s="17" t="s">
        <v>138</v>
      </c>
      <c r="BE569" s="238">
        <f>IF(N569="základní",J569,0)</f>
        <v>0</v>
      </c>
      <c r="BF569" s="238">
        <f>IF(N569="snížená",J569,0)</f>
        <v>0</v>
      </c>
      <c r="BG569" s="238">
        <f>IF(N569="zákl. přenesená",J569,0)</f>
        <v>0</v>
      </c>
      <c r="BH569" s="238">
        <f>IF(N569="sníž. přenesená",J569,0)</f>
        <v>0</v>
      </c>
      <c r="BI569" s="238">
        <f>IF(N569="nulová",J569,0)</f>
        <v>0</v>
      </c>
      <c r="BJ569" s="17" t="s">
        <v>86</v>
      </c>
      <c r="BK569" s="238">
        <f>ROUND(I569*H569,2)</f>
        <v>0</v>
      </c>
      <c r="BL569" s="17" t="s">
        <v>240</v>
      </c>
      <c r="BM569" s="237" t="s">
        <v>690</v>
      </c>
    </row>
    <row r="570" s="11" customFormat="1" ht="22.8" customHeight="1">
      <c r="B570" s="211"/>
      <c r="C570" s="212"/>
      <c r="D570" s="213" t="s">
        <v>76</v>
      </c>
      <c r="E570" s="224" t="s">
        <v>691</v>
      </c>
      <c r="F570" s="224" t="s">
        <v>692</v>
      </c>
      <c r="G570" s="212"/>
      <c r="H570" s="212"/>
      <c r="I570" s="215"/>
      <c r="J570" s="225">
        <f>BK570</f>
        <v>0</v>
      </c>
      <c r="K570" s="212"/>
      <c r="L570" s="216"/>
      <c r="M570" s="217"/>
      <c r="N570" s="218"/>
      <c r="O570" s="218"/>
      <c r="P570" s="219">
        <f>SUM(P571:P606)</f>
        <v>0</v>
      </c>
      <c r="Q570" s="218"/>
      <c r="R570" s="219">
        <f>SUM(R571:R606)</f>
        <v>0.58282409999999996</v>
      </c>
      <c r="S570" s="218"/>
      <c r="T570" s="220">
        <f>SUM(T571:T606)</f>
        <v>0.717526</v>
      </c>
      <c r="AR570" s="221" t="s">
        <v>86</v>
      </c>
      <c r="AT570" s="222" t="s">
        <v>76</v>
      </c>
      <c r="AU570" s="222" t="s">
        <v>82</v>
      </c>
      <c r="AY570" s="221" t="s">
        <v>138</v>
      </c>
      <c r="BK570" s="223">
        <f>SUM(BK571:BK606)</f>
        <v>0</v>
      </c>
    </row>
    <row r="571" s="1" customFormat="1" ht="24" customHeight="1">
      <c r="B571" s="38"/>
      <c r="C571" s="226" t="s">
        <v>693</v>
      </c>
      <c r="D571" s="226" t="s">
        <v>141</v>
      </c>
      <c r="E571" s="227" t="s">
        <v>694</v>
      </c>
      <c r="F571" s="228" t="s">
        <v>695</v>
      </c>
      <c r="G571" s="229" t="s">
        <v>144</v>
      </c>
      <c r="H571" s="230">
        <v>8.8040000000000003</v>
      </c>
      <c r="I571" s="231"/>
      <c r="J571" s="232">
        <f>ROUND(I571*H571,2)</f>
        <v>0</v>
      </c>
      <c r="K571" s="228" t="s">
        <v>158</v>
      </c>
      <c r="L571" s="43"/>
      <c r="M571" s="233" t="s">
        <v>1</v>
      </c>
      <c r="N571" s="234" t="s">
        <v>43</v>
      </c>
      <c r="O571" s="86"/>
      <c r="P571" s="235">
        <f>O571*H571</f>
        <v>0</v>
      </c>
      <c r="Q571" s="235">
        <v>0</v>
      </c>
      <c r="R571" s="235">
        <f>Q571*H571</f>
        <v>0</v>
      </c>
      <c r="S571" s="235">
        <v>0.081500000000000003</v>
      </c>
      <c r="T571" s="236">
        <f>S571*H571</f>
        <v>0.717526</v>
      </c>
      <c r="AR571" s="237" t="s">
        <v>240</v>
      </c>
      <c r="AT571" s="237" t="s">
        <v>141</v>
      </c>
      <c r="AU571" s="237" t="s">
        <v>86</v>
      </c>
      <c r="AY571" s="17" t="s">
        <v>138</v>
      </c>
      <c r="BE571" s="238">
        <f>IF(N571="základní",J571,0)</f>
        <v>0</v>
      </c>
      <c r="BF571" s="238">
        <f>IF(N571="snížená",J571,0)</f>
        <v>0</v>
      </c>
      <c r="BG571" s="238">
        <f>IF(N571="zákl. přenesená",J571,0)</f>
        <v>0</v>
      </c>
      <c r="BH571" s="238">
        <f>IF(N571="sníž. přenesená",J571,0)</f>
        <v>0</v>
      </c>
      <c r="BI571" s="238">
        <f>IF(N571="nulová",J571,0)</f>
        <v>0</v>
      </c>
      <c r="BJ571" s="17" t="s">
        <v>86</v>
      </c>
      <c r="BK571" s="238">
        <f>ROUND(I571*H571,2)</f>
        <v>0</v>
      </c>
      <c r="BL571" s="17" t="s">
        <v>240</v>
      </c>
      <c r="BM571" s="237" t="s">
        <v>696</v>
      </c>
    </row>
    <row r="572" s="14" customFormat="1">
      <c r="B572" s="262"/>
      <c r="C572" s="263"/>
      <c r="D572" s="241" t="s">
        <v>148</v>
      </c>
      <c r="E572" s="264" t="s">
        <v>1</v>
      </c>
      <c r="F572" s="265" t="s">
        <v>210</v>
      </c>
      <c r="G572" s="263"/>
      <c r="H572" s="264" t="s">
        <v>1</v>
      </c>
      <c r="I572" s="266"/>
      <c r="J572" s="263"/>
      <c r="K572" s="263"/>
      <c r="L572" s="267"/>
      <c r="M572" s="268"/>
      <c r="N572" s="269"/>
      <c r="O572" s="269"/>
      <c r="P572" s="269"/>
      <c r="Q572" s="269"/>
      <c r="R572" s="269"/>
      <c r="S572" s="269"/>
      <c r="T572" s="270"/>
      <c r="AT572" s="271" t="s">
        <v>148</v>
      </c>
      <c r="AU572" s="271" t="s">
        <v>86</v>
      </c>
      <c r="AV572" s="14" t="s">
        <v>82</v>
      </c>
      <c r="AW572" s="14" t="s">
        <v>33</v>
      </c>
      <c r="AX572" s="14" t="s">
        <v>77</v>
      </c>
      <c r="AY572" s="271" t="s">
        <v>138</v>
      </c>
    </row>
    <row r="573" s="12" customFormat="1">
      <c r="B573" s="239"/>
      <c r="C573" s="240"/>
      <c r="D573" s="241" t="s">
        <v>148</v>
      </c>
      <c r="E573" s="242" t="s">
        <v>1</v>
      </c>
      <c r="F573" s="243" t="s">
        <v>697</v>
      </c>
      <c r="G573" s="240"/>
      <c r="H573" s="244">
        <v>8.8040000000000003</v>
      </c>
      <c r="I573" s="245"/>
      <c r="J573" s="240"/>
      <c r="K573" s="240"/>
      <c r="L573" s="246"/>
      <c r="M573" s="247"/>
      <c r="N573" s="248"/>
      <c r="O573" s="248"/>
      <c r="P573" s="248"/>
      <c r="Q573" s="248"/>
      <c r="R573" s="248"/>
      <c r="S573" s="248"/>
      <c r="T573" s="249"/>
      <c r="AT573" s="250" t="s">
        <v>148</v>
      </c>
      <c r="AU573" s="250" t="s">
        <v>86</v>
      </c>
      <c r="AV573" s="12" t="s">
        <v>86</v>
      </c>
      <c r="AW573" s="12" t="s">
        <v>33</v>
      </c>
      <c r="AX573" s="12" t="s">
        <v>77</v>
      </c>
      <c r="AY573" s="250" t="s">
        <v>138</v>
      </c>
    </row>
    <row r="574" s="13" customFormat="1">
      <c r="B574" s="251"/>
      <c r="C574" s="252"/>
      <c r="D574" s="241" t="s">
        <v>148</v>
      </c>
      <c r="E574" s="253" t="s">
        <v>1</v>
      </c>
      <c r="F574" s="254" t="s">
        <v>155</v>
      </c>
      <c r="G574" s="252"/>
      <c r="H574" s="255">
        <v>8.8040000000000003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AT574" s="261" t="s">
        <v>148</v>
      </c>
      <c r="AU574" s="261" t="s">
        <v>86</v>
      </c>
      <c r="AV574" s="13" t="s">
        <v>146</v>
      </c>
      <c r="AW574" s="13" t="s">
        <v>33</v>
      </c>
      <c r="AX574" s="13" t="s">
        <v>82</v>
      </c>
      <c r="AY574" s="261" t="s">
        <v>138</v>
      </c>
    </row>
    <row r="575" s="1" customFormat="1" ht="24" customHeight="1">
      <c r="B575" s="38"/>
      <c r="C575" s="226" t="s">
        <v>698</v>
      </c>
      <c r="D575" s="226" t="s">
        <v>141</v>
      </c>
      <c r="E575" s="227" t="s">
        <v>699</v>
      </c>
      <c r="F575" s="228" t="s">
        <v>700</v>
      </c>
      <c r="G575" s="229" t="s">
        <v>144</v>
      </c>
      <c r="H575" s="230">
        <v>29.652999999999999</v>
      </c>
      <c r="I575" s="231"/>
      <c r="J575" s="232">
        <f>ROUND(I575*H575,2)</f>
        <v>0</v>
      </c>
      <c r="K575" s="228" t="s">
        <v>158</v>
      </c>
      <c r="L575" s="43"/>
      <c r="M575" s="233" t="s">
        <v>1</v>
      </c>
      <c r="N575" s="234" t="s">
        <v>43</v>
      </c>
      <c r="O575" s="86"/>
      <c r="P575" s="235">
        <f>O575*H575</f>
        <v>0</v>
      </c>
      <c r="Q575" s="235">
        <v>0.0053</v>
      </c>
      <c r="R575" s="235">
        <f>Q575*H575</f>
        <v>0.15716089999999999</v>
      </c>
      <c r="S575" s="235">
        <v>0</v>
      </c>
      <c r="T575" s="236">
        <f>S575*H575</f>
        <v>0</v>
      </c>
      <c r="AR575" s="237" t="s">
        <v>240</v>
      </c>
      <c r="AT575" s="237" t="s">
        <v>141</v>
      </c>
      <c r="AU575" s="237" t="s">
        <v>86</v>
      </c>
      <c r="AY575" s="17" t="s">
        <v>138</v>
      </c>
      <c r="BE575" s="238">
        <f>IF(N575="základní",J575,0)</f>
        <v>0</v>
      </c>
      <c r="BF575" s="238">
        <f>IF(N575="snížená",J575,0)</f>
        <v>0</v>
      </c>
      <c r="BG575" s="238">
        <f>IF(N575="zákl. přenesená",J575,0)</f>
        <v>0</v>
      </c>
      <c r="BH575" s="238">
        <f>IF(N575="sníž. přenesená",J575,0)</f>
        <v>0</v>
      </c>
      <c r="BI575" s="238">
        <f>IF(N575="nulová",J575,0)</f>
        <v>0</v>
      </c>
      <c r="BJ575" s="17" t="s">
        <v>86</v>
      </c>
      <c r="BK575" s="238">
        <f>ROUND(I575*H575,2)</f>
        <v>0</v>
      </c>
      <c r="BL575" s="17" t="s">
        <v>240</v>
      </c>
      <c r="BM575" s="237" t="s">
        <v>701</v>
      </c>
    </row>
    <row r="576" s="14" customFormat="1">
      <c r="B576" s="262"/>
      <c r="C576" s="263"/>
      <c r="D576" s="241" t="s">
        <v>148</v>
      </c>
      <c r="E576" s="264" t="s">
        <v>1</v>
      </c>
      <c r="F576" s="265" t="s">
        <v>210</v>
      </c>
      <c r="G576" s="263"/>
      <c r="H576" s="264" t="s">
        <v>1</v>
      </c>
      <c r="I576" s="266"/>
      <c r="J576" s="263"/>
      <c r="K576" s="263"/>
      <c r="L576" s="267"/>
      <c r="M576" s="268"/>
      <c r="N576" s="269"/>
      <c r="O576" s="269"/>
      <c r="P576" s="269"/>
      <c r="Q576" s="269"/>
      <c r="R576" s="269"/>
      <c r="S576" s="269"/>
      <c r="T576" s="270"/>
      <c r="AT576" s="271" t="s">
        <v>148</v>
      </c>
      <c r="AU576" s="271" t="s">
        <v>86</v>
      </c>
      <c r="AV576" s="14" t="s">
        <v>82</v>
      </c>
      <c r="AW576" s="14" t="s">
        <v>33</v>
      </c>
      <c r="AX576" s="14" t="s">
        <v>77</v>
      </c>
      <c r="AY576" s="271" t="s">
        <v>138</v>
      </c>
    </row>
    <row r="577" s="12" customFormat="1">
      <c r="B577" s="239"/>
      <c r="C577" s="240"/>
      <c r="D577" s="241" t="s">
        <v>148</v>
      </c>
      <c r="E577" s="242" t="s">
        <v>1</v>
      </c>
      <c r="F577" s="243" t="s">
        <v>702</v>
      </c>
      <c r="G577" s="240"/>
      <c r="H577" s="244">
        <v>10.898</v>
      </c>
      <c r="I577" s="245"/>
      <c r="J577" s="240"/>
      <c r="K577" s="240"/>
      <c r="L577" s="246"/>
      <c r="M577" s="247"/>
      <c r="N577" s="248"/>
      <c r="O577" s="248"/>
      <c r="P577" s="248"/>
      <c r="Q577" s="248"/>
      <c r="R577" s="248"/>
      <c r="S577" s="248"/>
      <c r="T577" s="249"/>
      <c r="AT577" s="250" t="s">
        <v>148</v>
      </c>
      <c r="AU577" s="250" t="s">
        <v>86</v>
      </c>
      <c r="AV577" s="12" t="s">
        <v>86</v>
      </c>
      <c r="AW577" s="12" t="s">
        <v>33</v>
      </c>
      <c r="AX577" s="12" t="s">
        <v>77</v>
      </c>
      <c r="AY577" s="250" t="s">
        <v>138</v>
      </c>
    </row>
    <row r="578" s="12" customFormat="1">
      <c r="B578" s="239"/>
      <c r="C578" s="240"/>
      <c r="D578" s="241" t="s">
        <v>148</v>
      </c>
      <c r="E578" s="242" t="s">
        <v>1</v>
      </c>
      <c r="F578" s="243" t="s">
        <v>212</v>
      </c>
      <c r="G578" s="240"/>
      <c r="H578" s="244">
        <v>2.2000000000000002</v>
      </c>
      <c r="I578" s="245"/>
      <c r="J578" s="240"/>
      <c r="K578" s="240"/>
      <c r="L578" s="246"/>
      <c r="M578" s="247"/>
      <c r="N578" s="248"/>
      <c r="O578" s="248"/>
      <c r="P578" s="248"/>
      <c r="Q578" s="248"/>
      <c r="R578" s="248"/>
      <c r="S578" s="248"/>
      <c r="T578" s="249"/>
      <c r="AT578" s="250" t="s">
        <v>148</v>
      </c>
      <c r="AU578" s="250" t="s">
        <v>86</v>
      </c>
      <c r="AV578" s="12" t="s">
        <v>86</v>
      </c>
      <c r="AW578" s="12" t="s">
        <v>33</v>
      </c>
      <c r="AX578" s="12" t="s">
        <v>77</v>
      </c>
      <c r="AY578" s="250" t="s">
        <v>138</v>
      </c>
    </row>
    <row r="579" s="14" customFormat="1">
      <c r="B579" s="262"/>
      <c r="C579" s="263"/>
      <c r="D579" s="241" t="s">
        <v>148</v>
      </c>
      <c r="E579" s="264" t="s">
        <v>1</v>
      </c>
      <c r="F579" s="265" t="s">
        <v>213</v>
      </c>
      <c r="G579" s="263"/>
      <c r="H579" s="264" t="s">
        <v>1</v>
      </c>
      <c r="I579" s="266"/>
      <c r="J579" s="263"/>
      <c r="K579" s="263"/>
      <c r="L579" s="267"/>
      <c r="M579" s="268"/>
      <c r="N579" s="269"/>
      <c r="O579" s="269"/>
      <c r="P579" s="269"/>
      <c r="Q579" s="269"/>
      <c r="R579" s="269"/>
      <c r="S579" s="269"/>
      <c r="T579" s="270"/>
      <c r="AT579" s="271" t="s">
        <v>148</v>
      </c>
      <c r="AU579" s="271" t="s">
        <v>86</v>
      </c>
      <c r="AV579" s="14" t="s">
        <v>82</v>
      </c>
      <c r="AW579" s="14" t="s">
        <v>33</v>
      </c>
      <c r="AX579" s="14" t="s">
        <v>77</v>
      </c>
      <c r="AY579" s="271" t="s">
        <v>138</v>
      </c>
    </row>
    <row r="580" s="12" customFormat="1">
      <c r="B580" s="239"/>
      <c r="C580" s="240"/>
      <c r="D580" s="241" t="s">
        <v>148</v>
      </c>
      <c r="E580" s="242" t="s">
        <v>1</v>
      </c>
      <c r="F580" s="243" t="s">
        <v>703</v>
      </c>
      <c r="G580" s="240"/>
      <c r="H580" s="244">
        <v>16.555</v>
      </c>
      <c r="I580" s="245"/>
      <c r="J580" s="240"/>
      <c r="K580" s="240"/>
      <c r="L580" s="246"/>
      <c r="M580" s="247"/>
      <c r="N580" s="248"/>
      <c r="O580" s="248"/>
      <c r="P580" s="248"/>
      <c r="Q580" s="248"/>
      <c r="R580" s="248"/>
      <c r="S580" s="248"/>
      <c r="T580" s="249"/>
      <c r="AT580" s="250" t="s">
        <v>148</v>
      </c>
      <c r="AU580" s="250" t="s">
        <v>86</v>
      </c>
      <c r="AV580" s="12" t="s">
        <v>86</v>
      </c>
      <c r="AW580" s="12" t="s">
        <v>33</v>
      </c>
      <c r="AX580" s="12" t="s">
        <v>77</v>
      </c>
      <c r="AY580" s="250" t="s">
        <v>138</v>
      </c>
    </row>
    <row r="581" s="13" customFormat="1">
      <c r="B581" s="251"/>
      <c r="C581" s="252"/>
      <c r="D581" s="241" t="s">
        <v>148</v>
      </c>
      <c r="E581" s="253" t="s">
        <v>1</v>
      </c>
      <c r="F581" s="254" t="s">
        <v>155</v>
      </c>
      <c r="G581" s="252"/>
      <c r="H581" s="255">
        <v>29.652999999999999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AT581" s="261" t="s">
        <v>148</v>
      </c>
      <c r="AU581" s="261" t="s">
        <v>86</v>
      </c>
      <c r="AV581" s="13" t="s">
        <v>146</v>
      </c>
      <c r="AW581" s="13" t="s">
        <v>33</v>
      </c>
      <c r="AX581" s="13" t="s">
        <v>82</v>
      </c>
      <c r="AY581" s="261" t="s">
        <v>138</v>
      </c>
    </row>
    <row r="582" s="1" customFormat="1" ht="24" customHeight="1">
      <c r="B582" s="38"/>
      <c r="C582" s="283" t="s">
        <v>704</v>
      </c>
      <c r="D582" s="283" t="s">
        <v>342</v>
      </c>
      <c r="E582" s="284" t="s">
        <v>705</v>
      </c>
      <c r="F582" s="285" t="s">
        <v>706</v>
      </c>
      <c r="G582" s="286" t="s">
        <v>144</v>
      </c>
      <c r="H582" s="287">
        <v>32.618000000000002</v>
      </c>
      <c r="I582" s="288"/>
      <c r="J582" s="289">
        <f>ROUND(I582*H582,2)</f>
        <v>0</v>
      </c>
      <c r="K582" s="285" t="s">
        <v>158</v>
      </c>
      <c r="L582" s="290"/>
      <c r="M582" s="291" t="s">
        <v>1</v>
      </c>
      <c r="N582" s="292" t="s">
        <v>43</v>
      </c>
      <c r="O582" s="86"/>
      <c r="P582" s="235">
        <f>O582*H582</f>
        <v>0</v>
      </c>
      <c r="Q582" s="235">
        <v>0.0126</v>
      </c>
      <c r="R582" s="235">
        <f>Q582*H582</f>
        <v>0.41098680000000004</v>
      </c>
      <c r="S582" s="235">
        <v>0</v>
      </c>
      <c r="T582" s="236">
        <f>S582*H582</f>
        <v>0</v>
      </c>
      <c r="AR582" s="237" t="s">
        <v>341</v>
      </c>
      <c r="AT582" s="237" t="s">
        <v>342</v>
      </c>
      <c r="AU582" s="237" t="s">
        <v>86</v>
      </c>
      <c r="AY582" s="17" t="s">
        <v>138</v>
      </c>
      <c r="BE582" s="238">
        <f>IF(N582="základní",J582,0)</f>
        <v>0</v>
      </c>
      <c r="BF582" s="238">
        <f>IF(N582="snížená",J582,0)</f>
        <v>0</v>
      </c>
      <c r="BG582" s="238">
        <f>IF(N582="zákl. přenesená",J582,0)</f>
        <v>0</v>
      </c>
      <c r="BH582" s="238">
        <f>IF(N582="sníž. přenesená",J582,0)</f>
        <v>0</v>
      </c>
      <c r="BI582" s="238">
        <f>IF(N582="nulová",J582,0)</f>
        <v>0</v>
      </c>
      <c r="BJ582" s="17" t="s">
        <v>86</v>
      </c>
      <c r="BK582" s="238">
        <f>ROUND(I582*H582,2)</f>
        <v>0</v>
      </c>
      <c r="BL582" s="17" t="s">
        <v>240</v>
      </c>
      <c r="BM582" s="237" t="s">
        <v>707</v>
      </c>
    </row>
    <row r="583" s="12" customFormat="1">
      <c r="B583" s="239"/>
      <c r="C583" s="240"/>
      <c r="D583" s="241" t="s">
        <v>148</v>
      </c>
      <c r="E583" s="242" t="s">
        <v>1</v>
      </c>
      <c r="F583" s="243" t="s">
        <v>708</v>
      </c>
      <c r="G583" s="240"/>
      <c r="H583" s="244">
        <v>29.652999999999999</v>
      </c>
      <c r="I583" s="245"/>
      <c r="J583" s="240"/>
      <c r="K583" s="240"/>
      <c r="L583" s="246"/>
      <c r="M583" s="247"/>
      <c r="N583" s="248"/>
      <c r="O583" s="248"/>
      <c r="P583" s="248"/>
      <c r="Q583" s="248"/>
      <c r="R583" s="248"/>
      <c r="S583" s="248"/>
      <c r="T583" s="249"/>
      <c r="AT583" s="250" t="s">
        <v>148</v>
      </c>
      <c r="AU583" s="250" t="s">
        <v>86</v>
      </c>
      <c r="AV583" s="12" t="s">
        <v>86</v>
      </c>
      <c r="AW583" s="12" t="s">
        <v>33</v>
      </c>
      <c r="AX583" s="12" t="s">
        <v>82</v>
      </c>
      <c r="AY583" s="250" t="s">
        <v>138</v>
      </c>
    </row>
    <row r="584" s="12" customFormat="1">
      <c r="B584" s="239"/>
      <c r="C584" s="240"/>
      <c r="D584" s="241" t="s">
        <v>148</v>
      </c>
      <c r="E584" s="240"/>
      <c r="F584" s="243" t="s">
        <v>709</v>
      </c>
      <c r="G584" s="240"/>
      <c r="H584" s="244">
        <v>32.618000000000002</v>
      </c>
      <c r="I584" s="245"/>
      <c r="J584" s="240"/>
      <c r="K584" s="240"/>
      <c r="L584" s="246"/>
      <c r="M584" s="247"/>
      <c r="N584" s="248"/>
      <c r="O584" s="248"/>
      <c r="P584" s="248"/>
      <c r="Q584" s="248"/>
      <c r="R584" s="248"/>
      <c r="S584" s="248"/>
      <c r="T584" s="249"/>
      <c r="AT584" s="250" t="s">
        <v>148</v>
      </c>
      <c r="AU584" s="250" t="s">
        <v>86</v>
      </c>
      <c r="AV584" s="12" t="s">
        <v>86</v>
      </c>
      <c r="AW584" s="12" t="s">
        <v>4</v>
      </c>
      <c r="AX584" s="12" t="s">
        <v>82</v>
      </c>
      <c r="AY584" s="250" t="s">
        <v>138</v>
      </c>
    </row>
    <row r="585" s="1" customFormat="1" ht="16.5" customHeight="1">
      <c r="B585" s="38"/>
      <c r="C585" s="226" t="s">
        <v>710</v>
      </c>
      <c r="D585" s="226" t="s">
        <v>141</v>
      </c>
      <c r="E585" s="227" t="s">
        <v>711</v>
      </c>
      <c r="F585" s="228" t="s">
        <v>712</v>
      </c>
      <c r="G585" s="229" t="s">
        <v>243</v>
      </c>
      <c r="H585" s="230">
        <v>13.800000000000001</v>
      </c>
      <c r="I585" s="231"/>
      <c r="J585" s="232">
        <f>ROUND(I585*H585,2)</f>
        <v>0</v>
      </c>
      <c r="K585" s="228" t="s">
        <v>158</v>
      </c>
      <c r="L585" s="43"/>
      <c r="M585" s="233" t="s">
        <v>1</v>
      </c>
      <c r="N585" s="234" t="s">
        <v>43</v>
      </c>
      <c r="O585" s="86"/>
      <c r="P585" s="235">
        <f>O585*H585</f>
        <v>0</v>
      </c>
      <c r="Q585" s="235">
        <v>0.00031</v>
      </c>
      <c r="R585" s="235">
        <f>Q585*H585</f>
        <v>0.0042780000000000006</v>
      </c>
      <c r="S585" s="235">
        <v>0</v>
      </c>
      <c r="T585" s="236">
        <f>S585*H585</f>
        <v>0</v>
      </c>
      <c r="AR585" s="237" t="s">
        <v>240</v>
      </c>
      <c r="AT585" s="237" t="s">
        <v>141</v>
      </c>
      <c r="AU585" s="237" t="s">
        <v>86</v>
      </c>
      <c r="AY585" s="17" t="s">
        <v>138</v>
      </c>
      <c r="BE585" s="238">
        <f>IF(N585="základní",J585,0)</f>
        <v>0</v>
      </c>
      <c r="BF585" s="238">
        <f>IF(N585="snížená",J585,0)</f>
        <v>0</v>
      </c>
      <c r="BG585" s="238">
        <f>IF(N585="zákl. přenesená",J585,0)</f>
        <v>0</v>
      </c>
      <c r="BH585" s="238">
        <f>IF(N585="sníž. přenesená",J585,0)</f>
        <v>0</v>
      </c>
      <c r="BI585" s="238">
        <f>IF(N585="nulová",J585,0)</f>
        <v>0</v>
      </c>
      <c r="BJ585" s="17" t="s">
        <v>86</v>
      </c>
      <c r="BK585" s="238">
        <f>ROUND(I585*H585,2)</f>
        <v>0</v>
      </c>
      <c r="BL585" s="17" t="s">
        <v>240</v>
      </c>
      <c r="BM585" s="237" t="s">
        <v>713</v>
      </c>
    </row>
    <row r="586" s="12" customFormat="1">
      <c r="B586" s="239"/>
      <c r="C586" s="240"/>
      <c r="D586" s="241" t="s">
        <v>148</v>
      </c>
      <c r="E586" s="242" t="s">
        <v>1</v>
      </c>
      <c r="F586" s="243" t="s">
        <v>714</v>
      </c>
      <c r="G586" s="240"/>
      <c r="H586" s="244">
        <v>10.800000000000001</v>
      </c>
      <c r="I586" s="245"/>
      <c r="J586" s="240"/>
      <c r="K586" s="240"/>
      <c r="L586" s="246"/>
      <c r="M586" s="247"/>
      <c r="N586" s="248"/>
      <c r="O586" s="248"/>
      <c r="P586" s="248"/>
      <c r="Q586" s="248"/>
      <c r="R586" s="248"/>
      <c r="S586" s="248"/>
      <c r="T586" s="249"/>
      <c r="AT586" s="250" t="s">
        <v>148</v>
      </c>
      <c r="AU586" s="250" t="s">
        <v>86</v>
      </c>
      <c r="AV586" s="12" t="s">
        <v>86</v>
      </c>
      <c r="AW586" s="12" t="s">
        <v>33</v>
      </c>
      <c r="AX586" s="12" t="s">
        <v>77</v>
      </c>
      <c r="AY586" s="250" t="s">
        <v>138</v>
      </c>
    </row>
    <row r="587" s="12" customFormat="1">
      <c r="B587" s="239"/>
      <c r="C587" s="240"/>
      <c r="D587" s="241" t="s">
        <v>148</v>
      </c>
      <c r="E587" s="242" t="s">
        <v>1</v>
      </c>
      <c r="F587" s="243" t="s">
        <v>715</v>
      </c>
      <c r="G587" s="240"/>
      <c r="H587" s="244">
        <v>3</v>
      </c>
      <c r="I587" s="245"/>
      <c r="J587" s="240"/>
      <c r="K587" s="240"/>
      <c r="L587" s="246"/>
      <c r="M587" s="247"/>
      <c r="N587" s="248"/>
      <c r="O587" s="248"/>
      <c r="P587" s="248"/>
      <c r="Q587" s="248"/>
      <c r="R587" s="248"/>
      <c r="S587" s="248"/>
      <c r="T587" s="249"/>
      <c r="AT587" s="250" t="s">
        <v>148</v>
      </c>
      <c r="AU587" s="250" t="s">
        <v>86</v>
      </c>
      <c r="AV587" s="12" t="s">
        <v>86</v>
      </c>
      <c r="AW587" s="12" t="s">
        <v>33</v>
      </c>
      <c r="AX587" s="12" t="s">
        <v>77</v>
      </c>
      <c r="AY587" s="250" t="s">
        <v>138</v>
      </c>
    </row>
    <row r="588" s="13" customFormat="1">
      <c r="B588" s="251"/>
      <c r="C588" s="252"/>
      <c r="D588" s="241" t="s">
        <v>148</v>
      </c>
      <c r="E588" s="253" t="s">
        <v>1</v>
      </c>
      <c r="F588" s="254" t="s">
        <v>155</v>
      </c>
      <c r="G588" s="252"/>
      <c r="H588" s="255">
        <v>13.800000000000001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AT588" s="261" t="s">
        <v>148</v>
      </c>
      <c r="AU588" s="261" t="s">
        <v>86</v>
      </c>
      <c r="AV588" s="13" t="s">
        <v>146</v>
      </c>
      <c r="AW588" s="13" t="s">
        <v>33</v>
      </c>
      <c r="AX588" s="13" t="s">
        <v>82</v>
      </c>
      <c r="AY588" s="261" t="s">
        <v>138</v>
      </c>
    </row>
    <row r="589" s="1" customFormat="1" ht="16.5" customHeight="1">
      <c r="B589" s="38"/>
      <c r="C589" s="226" t="s">
        <v>716</v>
      </c>
      <c r="D589" s="226" t="s">
        <v>141</v>
      </c>
      <c r="E589" s="227" t="s">
        <v>717</v>
      </c>
      <c r="F589" s="228" t="s">
        <v>718</v>
      </c>
      <c r="G589" s="229" t="s">
        <v>243</v>
      </c>
      <c r="H589" s="230">
        <v>3.1000000000000001</v>
      </c>
      <c r="I589" s="231"/>
      <c r="J589" s="232">
        <f>ROUND(I589*H589,2)</f>
        <v>0</v>
      </c>
      <c r="K589" s="228" t="s">
        <v>158</v>
      </c>
      <c r="L589" s="43"/>
      <c r="M589" s="233" t="s">
        <v>1</v>
      </c>
      <c r="N589" s="234" t="s">
        <v>43</v>
      </c>
      <c r="O589" s="86"/>
      <c r="P589" s="235">
        <f>O589*H589</f>
        <v>0</v>
      </c>
      <c r="Q589" s="235">
        <v>0.00031</v>
      </c>
      <c r="R589" s="235">
        <f>Q589*H589</f>
        <v>0.00096100000000000005</v>
      </c>
      <c r="S589" s="235">
        <v>0</v>
      </c>
      <c r="T589" s="236">
        <f>S589*H589</f>
        <v>0</v>
      </c>
      <c r="AR589" s="237" t="s">
        <v>240</v>
      </c>
      <c r="AT589" s="237" t="s">
        <v>141</v>
      </c>
      <c r="AU589" s="237" t="s">
        <v>86</v>
      </c>
      <c r="AY589" s="17" t="s">
        <v>138</v>
      </c>
      <c r="BE589" s="238">
        <f>IF(N589="základní",J589,0)</f>
        <v>0</v>
      </c>
      <c r="BF589" s="238">
        <f>IF(N589="snížená",J589,0)</f>
        <v>0</v>
      </c>
      <c r="BG589" s="238">
        <f>IF(N589="zákl. přenesená",J589,0)</f>
        <v>0</v>
      </c>
      <c r="BH589" s="238">
        <f>IF(N589="sníž. přenesená",J589,0)</f>
        <v>0</v>
      </c>
      <c r="BI589" s="238">
        <f>IF(N589="nulová",J589,0)</f>
        <v>0</v>
      </c>
      <c r="BJ589" s="17" t="s">
        <v>86</v>
      </c>
      <c r="BK589" s="238">
        <f>ROUND(I589*H589,2)</f>
        <v>0</v>
      </c>
      <c r="BL589" s="17" t="s">
        <v>240</v>
      </c>
      <c r="BM589" s="237" t="s">
        <v>719</v>
      </c>
    </row>
    <row r="590" s="12" customFormat="1">
      <c r="B590" s="239"/>
      <c r="C590" s="240"/>
      <c r="D590" s="241" t="s">
        <v>148</v>
      </c>
      <c r="E590" s="242" t="s">
        <v>1</v>
      </c>
      <c r="F590" s="243" t="s">
        <v>720</v>
      </c>
      <c r="G590" s="240"/>
      <c r="H590" s="244">
        <v>3.1000000000000001</v>
      </c>
      <c r="I590" s="245"/>
      <c r="J590" s="240"/>
      <c r="K590" s="240"/>
      <c r="L590" s="246"/>
      <c r="M590" s="247"/>
      <c r="N590" s="248"/>
      <c r="O590" s="248"/>
      <c r="P590" s="248"/>
      <c r="Q590" s="248"/>
      <c r="R590" s="248"/>
      <c r="S590" s="248"/>
      <c r="T590" s="249"/>
      <c r="AT590" s="250" t="s">
        <v>148</v>
      </c>
      <c r="AU590" s="250" t="s">
        <v>86</v>
      </c>
      <c r="AV590" s="12" t="s">
        <v>86</v>
      </c>
      <c r="AW590" s="12" t="s">
        <v>33</v>
      </c>
      <c r="AX590" s="12" t="s">
        <v>82</v>
      </c>
      <c r="AY590" s="250" t="s">
        <v>138</v>
      </c>
    </row>
    <row r="591" s="1" customFormat="1" ht="16.5" customHeight="1">
      <c r="B591" s="38"/>
      <c r="C591" s="226" t="s">
        <v>721</v>
      </c>
      <c r="D591" s="226" t="s">
        <v>141</v>
      </c>
      <c r="E591" s="227" t="s">
        <v>722</v>
      </c>
      <c r="F591" s="228" t="s">
        <v>723</v>
      </c>
      <c r="G591" s="229" t="s">
        <v>144</v>
      </c>
      <c r="H591" s="230">
        <v>29.652999999999999</v>
      </c>
      <c r="I591" s="231"/>
      <c r="J591" s="232">
        <f>ROUND(I591*H591,2)</f>
        <v>0</v>
      </c>
      <c r="K591" s="228" t="s">
        <v>158</v>
      </c>
      <c r="L591" s="43"/>
      <c r="M591" s="233" t="s">
        <v>1</v>
      </c>
      <c r="N591" s="234" t="s">
        <v>43</v>
      </c>
      <c r="O591" s="86"/>
      <c r="P591" s="235">
        <f>O591*H591</f>
        <v>0</v>
      </c>
      <c r="Q591" s="235">
        <v>0.00029999999999999997</v>
      </c>
      <c r="R591" s="235">
        <f>Q591*H591</f>
        <v>0.0088958999999999983</v>
      </c>
      <c r="S591" s="235">
        <v>0</v>
      </c>
      <c r="T591" s="236">
        <f>S591*H591</f>
        <v>0</v>
      </c>
      <c r="AR591" s="237" t="s">
        <v>240</v>
      </c>
      <c r="AT591" s="237" t="s">
        <v>141</v>
      </c>
      <c r="AU591" s="237" t="s">
        <v>86</v>
      </c>
      <c r="AY591" s="17" t="s">
        <v>138</v>
      </c>
      <c r="BE591" s="238">
        <f>IF(N591="základní",J591,0)</f>
        <v>0</v>
      </c>
      <c r="BF591" s="238">
        <f>IF(N591="snížená",J591,0)</f>
        <v>0</v>
      </c>
      <c r="BG591" s="238">
        <f>IF(N591="zákl. přenesená",J591,0)</f>
        <v>0</v>
      </c>
      <c r="BH591" s="238">
        <f>IF(N591="sníž. přenesená",J591,0)</f>
        <v>0</v>
      </c>
      <c r="BI591" s="238">
        <f>IF(N591="nulová",J591,0)</f>
        <v>0</v>
      </c>
      <c r="BJ591" s="17" t="s">
        <v>86</v>
      </c>
      <c r="BK591" s="238">
        <f>ROUND(I591*H591,2)</f>
        <v>0</v>
      </c>
      <c r="BL591" s="17" t="s">
        <v>240</v>
      </c>
      <c r="BM591" s="237" t="s">
        <v>724</v>
      </c>
    </row>
    <row r="592" s="14" customFormat="1">
      <c r="B592" s="262"/>
      <c r="C592" s="263"/>
      <c r="D592" s="241" t="s">
        <v>148</v>
      </c>
      <c r="E592" s="264" t="s">
        <v>1</v>
      </c>
      <c r="F592" s="265" t="s">
        <v>210</v>
      </c>
      <c r="G592" s="263"/>
      <c r="H592" s="264" t="s">
        <v>1</v>
      </c>
      <c r="I592" s="266"/>
      <c r="J592" s="263"/>
      <c r="K592" s="263"/>
      <c r="L592" s="267"/>
      <c r="M592" s="268"/>
      <c r="N592" s="269"/>
      <c r="O592" s="269"/>
      <c r="P592" s="269"/>
      <c r="Q592" s="269"/>
      <c r="R592" s="269"/>
      <c r="S592" s="269"/>
      <c r="T592" s="270"/>
      <c r="AT592" s="271" t="s">
        <v>148</v>
      </c>
      <c r="AU592" s="271" t="s">
        <v>86</v>
      </c>
      <c r="AV592" s="14" t="s">
        <v>82</v>
      </c>
      <c r="AW592" s="14" t="s">
        <v>33</v>
      </c>
      <c r="AX592" s="14" t="s">
        <v>77</v>
      </c>
      <c r="AY592" s="271" t="s">
        <v>138</v>
      </c>
    </row>
    <row r="593" s="12" customFormat="1">
      <c r="B593" s="239"/>
      <c r="C593" s="240"/>
      <c r="D593" s="241" t="s">
        <v>148</v>
      </c>
      <c r="E593" s="242" t="s">
        <v>1</v>
      </c>
      <c r="F593" s="243" t="s">
        <v>702</v>
      </c>
      <c r="G593" s="240"/>
      <c r="H593" s="244">
        <v>10.898</v>
      </c>
      <c r="I593" s="245"/>
      <c r="J593" s="240"/>
      <c r="K593" s="240"/>
      <c r="L593" s="246"/>
      <c r="M593" s="247"/>
      <c r="N593" s="248"/>
      <c r="O593" s="248"/>
      <c r="P593" s="248"/>
      <c r="Q593" s="248"/>
      <c r="R593" s="248"/>
      <c r="S593" s="248"/>
      <c r="T593" s="249"/>
      <c r="AT593" s="250" t="s">
        <v>148</v>
      </c>
      <c r="AU593" s="250" t="s">
        <v>86</v>
      </c>
      <c r="AV593" s="12" t="s">
        <v>86</v>
      </c>
      <c r="AW593" s="12" t="s">
        <v>33</v>
      </c>
      <c r="AX593" s="12" t="s">
        <v>77</v>
      </c>
      <c r="AY593" s="250" t="s">
        <v>138</v>
      </c>
    </row>
    <row r="594" s="12" customFormat="1">
      <c r="B594" s="239"/>
      <c r="C594" s="240"/>
      <c r="D594" s="241" t="s">
        <v>148</v>
      </c>
      <c r="E594" s="242" t="s">
        <v>1</v>
      </c>
      <c r="F594" s="243" t="s">
        <v>212</v>
      </c>
      <c r="G594" s="240"/>
      <c r="H594" s="244">
        <v>2.2000000000000002</v>
      </c>
      <c r="I594" s="245"/>
      <c r="J594" s="240"/>
      <c r="K594" s="240"/>
      <c r="L594" s="246"/>
      <c r="M594" s="247"/>
      <c r="N594" s="248"/>
      <c r="O594" s="248"/>
      <c r="P594" s="248"/>
      <c r="Q594" s="248"/>
      <c r="R594" s="248"/>
      <c r="S594" s="248"/>
      <c r="T594" s="249"/>
      <c r="AT594" s="250" t="s">
        <v>148</v>
      </c>
      <c r="AU594" s="250" t="s">
        <v>86</v>
      </c>
      <c r="AV594" s="12" t="s">
        <v>86</v>
      </c>
      <c r="AW594" s="12" t="s">
        <v>33</v>
      </c>
      <c r="AX594" s="12" t="s">
        <v>77</v>
      </c>
      <c r="AY594" s="250" t="s">
        <v>138</v>
      </c>
    </row>
    <row r="595" s="14" customFormat="1">
      <c r="B595" s="262"/>
      <c r="C595" s="263"/>
      <c r="D595" s="241" t="s">
        <v>148</v>
      </c>
      <c r="E595" s="264" t="s">
        <v>1</v>
      </c>
      <c r="F595" s="265" t="s">
        <v>213</v>
      </c>
      <c r="G595" s="263"/>
      <c r="H595" s="264" t="s">
        <v>1</v>
      </c>
      <c r="I595" s="266"/>
      <c r="J595" s="263"/>
      <c r="K595" s="263"/>
      <c r="L595" s="267"/>
      <c r="M595" s="268"/>
      <c r="N595" s="269"/>
      <c r="O595" s="269"/>
      <c r="P595" s="269"/>
      <c r="Q595" s="269"/>
      <c r="R595" s="269"/>
      <c r="S595" s="269"/>
      <c r="T595" s="270"/>
      <c r="AT595" s="271" t="s">
        <v>148</v>
      </c>
      <c r="AU595" s="271" t="s">
        <v>86</v>
      </c>
      <c r="AV595" s="14" t="s">
        <v>82</v>
      </c>
      <c r="AW595" s="14" t="s">
        <v>33</v>
      </c>
      <c r="AX595" s="14" t="s">
        <v>77</v>
      </c>
      <c r="AY595" s="271" t="s">
        <v>138</v>
      </c>
    </row>
    <row r="596" s="12" customFormat="1">
      <c r="B596" s="239"/>
      <c r="C596" s="240"/>
      <c r="D596" s="241" t="s">
        <v>148</v>
      </c>
      <c r="E596" s="242" t="s">
        <v>1</v>
      </c>
      <c r="F596" s="243" t="s">
        <v>703</v>
      </c>
      <c r="G596" s="240"/>
      <c r="H596" s="244">
        <v>16.555</v>
      </c>
      <c r="I596" s="245"/>
      <c r="J596" s="240"/>
      <c r="K596" s="240"/>
      <c r="L596" s="246"/>
      <c r="M596" s="247"/>
      <c r="N596" s="248"/>
      <c r="O596" s="248"/>
      <c r="P596" s="248"/>
      <c r="Q596" s="248"/>
      <c r="R596" s="248"/>
      <c r="S596" s="248"/>
      <c r="T596" s="249"/>
      <c r="AT596" s="250" t="s">
        <v>148</v>
      </c>
      <c r="AU596" s="250" t="s">
        <v>86</v>
      </c>
      <c r="AV596" s="12" t="s">
        <v>86</v>
      </c>
      <c r="AW596" s="12" t="s">
        <v>33</v>
      </c>
      <c r="AX596" s="12" t="s">
        <v>77</v>
      </c>
      <c r="AY596" s="250" t="s">
        <v>138</v>
      </c>
    </row>
    <row r="597" s="13" customFormat="1">
      <c r="B597" s="251"/>
      <c r="C597" s="252"/>
      <c r="D597" s="241" t="s">
        <v>148</v>
      </c>
      <c r="E597" s="253" t="s">
        <v>1</v>
      </c>
      <c r="F597" s="254" t="s">
        <v>155</v>
      </c>
      <c r="G597" s="252"/>
      <c r="H597" s="255">
        <v>29.652999999999999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AT597" s="261" t="s">
        <v>148</v>
      </c>
      <c r="AU597" s="261" t="s">
        <v>86</v>
      </c>
      <c r="AV597" s="13" t="s">
        <v>146</v>
      </c>
      <c r="AW597" s="13" t="s">
        <v>33</v>
      </c>
      <c r="AX597" s="13" t="s">
        <v>82</v>
      </c>
      <c r="AY597" s="261" t="s">
        <v>138</v>
      </c>
    </row>
    <row r="598" s="1" customFormat="1" ht="16.5" customHeight="1">
      <c r="B598" s="38"/>
      <c r="C598" s="226" t="s">
        <v>725</v>
      </c>
      <c r="D598" s="226" t="s">
        <v>141</v>
      </c>
      <c r="E598" s="227" t="s">
        <v>726</v>
      </c>
      <c r="F598" s="228" t="s">
        <v>727</v>
      </c>
      <c r="G598" s="229" t="s">
        <v>243</v>
      </c>
      <c r="H598" s="230">
        <v>18.050000000000001</v>
      </c>
      <c r="I598" s="231"/>
      <c r="J598" s="232">
        <f>ROUND(I598*H598,2)</f>
        <v>0</v>
      </c>
      <c r="K598" s="228" t="s">
        <v>158</v>
      </c>
      <c r="L598" s="43"/>
      <c r="M598" s="233" t="s">
        <v>1</v>
      </c>
      <c r="N598" s="234" t="s">
        <v>43</v>
      </c>
      <c r="O598" s="86"/>
      <c r="P598" s="235">
        <f>O598*H598</f>
        <v>0</v>
      </c>
      <c r="Q598" s="235">
        <v>3.0000000000000001E-05</v>
      </c>
      <c r="R598" s="235">
        <f>Q598*H598</f>
        <v>0.00054149999999999999</v>
      </c>
      <c r="S598" s="235">
        <v>0</v>
      </c>
      <c r="T598" s="236">
        <f>S598*H598</f>
        <v>0</v>
      </c>
      <c r="AR598" s="237" t="s">
        <v>240</v>
      </c>
      <c r="AT598" s="237" t="s">
        <v>141</v>
      </c>
      <c r="AU598" s="237" t="s">
        <v>86</v>
      </c>
      <c r="AY598" s="17" t="s">
        <v>138</v>
      </c>
      <c r="BE598" s="238">
        <f>IF(N598="základní",J598,0)</f>
        <v>0</v>
      </c>
      <c r="BF598" s="238">
        <f>IF(N598="snížená",J598,0)</f>
        <v>0</v>
      </c>
      <c r="BG598" s="238">
        <f>IF(N598="zákl. přenesená",J598,0)</f>
        <v>0</v>
      </c>
      <c r="BH598" s="238">
        <f>IF(N598="sníž. přenesená",J598,0)</f>
        <v>0</v>
      </c>
      <c r="BI598" s="238">
        <f>IF(N598="nulová",J598,0)</f>
        <v>0</v>
      </c>
      <c r="BJ598" s="17" t="s">
        <v>86</v>
      </c>
      <c r="BK598" s="238">
        <f>ROUND(I598*H598,2)</f>
        <v>0</v>
      </c>
      <c r="BL598" s="17" t="s">
        <v>240</v>
      </c>
      <c r="BM598" s="237" t="s">
        <v>728</v>
      </c>
    </row>
    <row r="599" s="14" customFormat="1">
      <c r="B599" s="262"/>
      <c r="C599" s="263"/>
      <c r="D599" s="241" t="s">
        <v>148</v>
      </c>
      <c r="E599" s="264" t="s">
        <v>1</v>
      </c>
      <c r="F599" s="265" t="s">
        <v>729</v>
      </c>
      <c r="G599" s="263"/>
      <c r="H599" s="264" t="s">
        <v>1</v>
      </c>
      <c r="I599" s="266"/>
      <c r="J599" s="263"/>
      <c r="K599" s="263"/>
      <c r="L599" s="267"/>
      <c r="M599" s="268"/>
      <c r="N599" s="269"/>
      <c r="O599" s="269"/>
      <c r="P599" s="269"/>
      <c r="Q599" s="269"/>
      <c r="R599" s="269"/>
      <c r="S599" s="269"/>
      <c r="T599" s="270"/>
      <c r="AT599" s="271" t="s">
        <v>148</v>
      </c>
      <c r="AU599" s="271" t="s">
        <v>86</v>
      </c>
      <c r="AV599" s="14" t="s">
        <v>82</v>
      </c>
      <c r="AW599" s="14" t="s">
        <v>33</v>
      </c>
      <c r="AX599" s="14" t="s">
        <v>77</v>
      </c>
      <c r="AY599" s="271" t="s">
        <v>138</v>
      </c>
    </row>
    <row r="600" s="12" customFormat="1">
      <c r="B600" s="239"/>
      <c r="C600" s="240"/>
      <c r="D600" s="241" t="s">
        <v>148</v>
      </c>
      <c r="E600" s="242" t="s">
        <v>1</v>
      </c>
      <c r="F600" s="243" t="s">
        <v>730</v>
      </c>
      <c r="G600" s="240"/>
      <c r="H600" s="244">
        <v>6.4500000000000002</v>
      </c>
      <c r="I600" s="245"/>
      <c r="J600" s="240"/>
      <c r="K600" s="240"/>
      <c r="L600" s="246"/>
      <c r="M600" s="247"/>
      <c r="N600" s="248"/>
      <c r="O600" s="248"/>
      <c r="P600" s="248"/>
      <c r="Q600" s="248"/>
      <c r="R600" s="248"/>
      <c r="S600" s="248"/>
      <c r="T600" s="249"/>
      <c r="AT600" s="250" t="s">
        <v>148</v>
      </c>
      <c r="AU600" s="250" t="s">
        <v>86</v>
      </c>
      <c r="AV600" s="12" t="s">
        <v>86</v>
      </c>
      <c r="AW600" s="12" t="s">
        <v>33</v>
      </c>
      <c r="AX600" s="12" t="s">
        <v>77</v>
      </c>
      <c r="AY600" s="250" t="s">
        <v>138</v>
      </c>
    </row>
    <row r="601" s="14" customFormat="1">
      <c r="B601" s="262"/>
      <c r="C601" s="263"/>
      <c r="D601" s="241" t="s">
        <v>148</v>
      </c>
      <c r="E601" s="264" t="s">
        <v>1</v>
      </c>
      <c r="F601" s="265" t="s">
        <v>731</v>
      </c>
      <c r="G601" s="263"/>
      <c r="H601" s="264" t="s">
        <v>1</v>
      </c>
      <c r="I601" s="266"/>
      <c r="J601" s="263"/>
      <c r="K601" s="263"/>
      <c r="L601" s="267"/>
      <c r="M601" s="268"/>
      <c r="N601" s="269"/>
      <c r="O601" s="269"/>
      <c r="P601" s="269"/>
      <c r="Q601" s="269"/>
      <c r="R601" s="269"/>
      <c r="S601" s="269"/>
      <c r="T601" s="270"/>
      <c r="AT601" s="271" t="s">
        <v>148</v>
      </c>
      <c r="AU601" s="271" t="s">
        <v>86</v>
      </c>
      <c r="AV601" s="14" t="s">
        <v>82</v>
      </c>
      <c r="AW601" s="14" t="s">
        <v>33</v>
      </c>
      <c r="AX601" s="14" t="s">
        <v>77</v>
      </c>
      <c r="AY601" s="271" t="s">
        <v>138</v>
      </c>
    </row>
    <row r="602" s="12" customFormat="1">
      <c r="B602" s="239"/>
      <c r="C602" s="240"/>
      <c r="D602" s="241" t="s">
        <v>148</v>
      </c>
      <c r="E602" s="242" t="s">
        <v>1</v>
      </c>
      <c r="F602" s="243" t="s">
        <v>732</v>
      </c>
      <c r="G602" s="240"/>
      <c r="H602" s="244">
        <v>11.6</v>
      </c>
      <c r="I602" s="245"/>
      <c r="J602" s="240"/>
      <c r="K602" s="240"/>
      <c r="L602" s="246"/>
      <c r="M602" s="247"/>
      <c r="N602" s="248"/>
      <c r="O602" s="248"/>
      <c r="P602" s="248"/>
      <c r="Q602" s="248"/>
      <c r="R602" s="248"/>
      <c r="S602" s="248"/>
      <c r="T602" s="249"/>
      <c r="AT602" s="250" t="s">
        <v>148</v>
      </c>
      <c r="AU602" s="250" t="s">
        <v>86</v>
      </c>
      <c r="AV602" s="12" t="s">
        <v>86</v>
      </c>
      <c r="AW602" s="12" t="s">
        <v>33</v>
      </c>
      <c r="AX602" s="12" t="s">
        <v>77</v>
      </c>
      <c r="AY602" s="250" t="s">
        <v>138</v>
      </c>
    </row>
    <row r="603" s="13" customFormat="1">
      <c r="B603" s="251"/>
      <c r="C603" s="252"/>
      <c r="D603" s="241" t="s">
        <v>148</v>
      </c>
      <c r="E603" s="253" t="s">
        <v>1</v>
      </c>
      <c r="F603" s="254" t="s">
        <v>155</v>
      </c>
      <c r="G603" s="252"/>
      <c r="H603" s="255">
        <v>18.050000000000001</v>
      </c>
      <c r="I603" s="256"/>
      <c r="J603" s="252"/>
      <c r="K603" s="252"/>
      <c r="L603" s="257"/>
      <c r="M603" s="258"/>
      <c r="N603" s="259"/>
      <c r="O603" s="259"/>
      <c r="P603" s="259"/>
      <c r="Q603" s="259"/>
      <c r="R603" s="259"/>
      <c r="S603" s="259"/>
      <c r="T603" s="260"/>
      <c r="AT603" s="261" t="s">
        <v>148</v>
      </c>
      <c r="AU603" s="261" t="s">
        <v>86</v>
      </c>
      <c r="AV603" s="13" t="s">
        <v>146</v>
      </c>
      <c r="AW603" s="13" t="s">
        <v>33</v>
      </c>
      <c r="AX603" s="13" t="s">
        <v>82</v>
      </c>
      <c r="AY603" s="261" t="s">
        <v>138</v>
      </c>
    </row>
    <row r="604" s="1" customFormat="1" ht="16.5" customHeight="1">
      <c r="B604" s="38"/>
      <c r="C604" s="226" t="s">
        <v>733</v>
      </c>
      <c r="D604" s="226" t="s">
        <v>141</v>
      </c>
      <c r="E604" s="227" t="s">
        <v>734</v>
      </c>
      <c r="F604" s="228" t="s">
        <v>735</v>
      </c>
      <c r="G604" s="229" t="s">
        <v>385</v>
      </c>
      <c r="H604" s="230">
        <v>5</v>
      </c>
      <c r="I604" s="231"/>
      <c r="J604" s="232">
        <f>ROUND(I604*H604,2)</f>
        <v>0</v>
      </c>
      <c r="K604" s="228" t="s">
        <v>158</v>
      </c>
      <c r="L604" s="43"/>
      <c r="M604" s="233" t="s">
        <v>1</v>
      </c>
      <c r="N604" s="234" t="s">
        <v>43</v>
      </c>
      <c r="O604" s="86"/>
      <c r="P604" s="235">
        <f>O604*H604</f>
        <v>0</v>
      </c>
      <c r="Q604" s="235">
        <v>0</v>
      </c>
      <c r="R604" s="235">
        <f>Q604*H604</f>
        <v>0</v>
      </c>
      <c r="S604" s="235">
        <v>0</v>
      </c>
      <c r="T604" s="236">
        <f>S604*H604</f>
        <v>0</v>
      </c>
      <c r="AR604" s="237" t="s">
        <v>240</v>
      </c>
      <c r="AT604" s="237" t="s">
        <v>141</v>
      </c>
      <c r="AU604" s="237" t="s">
        <v>86</v>
      </c>
      <c r="AY604" s="17" t="s">
        <v>138</v>
      </c>
      <c r="BE604" s="238">
        <f>IF(N604="základní",J604,0)</f>
        <v>0</v>
      </c>
      <c r="BF604" s="238">
        <f>IF(N604="snížená",J604,0)</f>
        <v>0</v>
      </c>
      <c r="BG604" s="238">
        <f>IF(N604="zákl. přenesená",J604,0)</f>
        <v>0</v>
      </c>
      <c r="BH604" s="238">
        <f>IF(N604="sníž. přenesená",J604,0)</f>
        <v>0</v>
      </c>
      <c r="BI604" s="238">
        <f>IF(N604="nulová",J604,0)</f>
        <v>0</v>
      </c>
      <c r="BJ604" s="17" t="s">
        <v>86</v>
      </c>
      <c r="BK604" s="238">
        <f>ROUND(I604*H604,2)</f>
        <v>0</v>
      </c>
      <c r="BL604" s="17" t="s">
        <v>240</v>
      </c>
      <c r="BM604" s="237" t="s">
        <v>736</v>
      </c>
    </row>
    <row r="605" s="12" customFormat="1">
      <c r="B605" s="239"/>
      <c r="C605" s="240"/>
      <c r="D605" s="241" t="s">
        <v>148</v>
      </c>
      <c r="E605" s="242" t="s">
        <v>1</v>
      </c>
      <c r="F605" s="243" t="s">
        <v>737</v>
      </c>
      <c r="G605" s="240"/>
      <c r="H605" s="244">
        <v>5</v>
      </c>
      <c r="I605" s="245"/>
      <c r="J605" s="240"/>
      <c r="K605" s="240"/>
      <c r="L605" s="246"/>
      <c r="M605" s="247"/>
      <c r="N605" s="248"/>
      <c r="O605" s="248"/>
      <c r="P605" s="248"/>
      <c r="Q605" s="248"/>
      <c r="R605" s="248"/>
      <c r="S605" s="248"/>
      <c r="T605" s="249"/>
      <c r="AT605" s="250" t="s">
        <v>148</v>
      </c>
      <c r="AU605" s="250" t="s">
        <v>86</v>
      </c>
      <c r="AV605" s="12" t="s">
        <v>86</v>
      </c>
      <c r="AW605" s="12" t="s">
        <v>33</v>
      </c>
      <c r="AX605" s="12" t="s">
        <v>82</v>
      </c>
      <c r="AY605" s="250" t="s">
        <v>138</v>
      </c>
    </row>
    <row r="606" s="1" customFormat="1" ht="24" customHeight="1">
      <c r="B606" s="38"/>
      <c r="C606" s="226" t="s">
        <v>738</v>
      </c>
      <c r="D606" s="226" t="s">
        <v>141</v>
      </c>
      <c r="E606" s="227" t="s">
        <v>739</v>
      </c>
      <c r="F606" s="228" t="s">
        <v>740</v>
      </c>
      <c r="G606" s="229" t="s">
        <v>300</v>
      </c>
      <c r="H606" s="230">
        <v>0.58299999999999996</v>
      </c>
      <c r="I606" s="231"/>
      <c r="J606" s="232">
        <f>ROUND(I606*H606,2)</f>
        <v>0</v>
      </c>
      <c r="K606" s="228" t="s">
        <v>145</v>
      </c>
      <c r="L606" s="43"/>
      <c r="M606" s="233" t="s">
        <v>1</v>
      </c>
      <c r="N606" s="234" t="s">
        <v>43</v>
      </c>
      <c r="O606" s="86"/>
      <c r="P606" s="235">
        <f>O606*H606</f>
        <v>0</v>
      </c>
      <c r="Q606" s="235">
        <v>0</v>
      </c>
      <c r="R606" s="235">
        <f>Q606*H606</f>
        <v>0</v>
      </c>
      <c r="S606" s="235">
        <v>0</v>
      </c>
      <c r="T606" s="236">
        <f>S606*H606</f>
        <v>0</v>
      </c>
      <c r="AR606" s="237" t="s">
        <v>240</v>
      </c>
      <c r="AT606" s="237" t="s">
        <v>141</v>
      </c>
      <c r="AU606" s="237" t="s">
        <v>86</v>
      </c>
      <c r="AY606" s="17" t="s">
        <v>138</v>
      </c>
      <c r="BE606" s="238">
        <f>IF(N606="základní",J606,0)</f>
        <v>0</v>
      </c>
      <c r="BF606" s="238">
        <f>IF(N606="snížená",J606,0)</f>
        <v>0</v>
      </c>
      <c r="BG606" s="238">
        <f>IF(N606="zákl. přenesená",J606,0)</f>
        <v>0</v>
      </c>
      <c r="BH606" s="238">
        <f>IF(N606="sníž. přenesená",J606,0)</f>
        <v>0</v>
      </c>
      <c r="BI606" s="238">
        <f>IF(N606="nulová",J606,0)</f>
        <v>0</v>
      </c>
      <c r="BJ606" s="17" t="s">
        <v>86</v>
      </c>
      <c r="BK606" s="238">
        <f>ROUND(I606*H606,2)</f>
        <v>0</v>
      </c>
      <c r="BL606" s="17" t="s">
        <v>240</v>
      </c>
      <c r="BM606" s="237" t="s">
        <v>741</v>
      </c>
    </row>
    <row r="607" s="11" customFormat="1" ht="22.8" customHeight="1">
      <c r="B607" s="211"/>
      <c r="C607" s="212"/>
      <c r="D607" s="213" t="s">
        <v>76</v>
      </c>
      <c r="E607" s="224" t="s">
        <v>742</v>
      </c>
      <c r="F607" s="224" t="s">
        <v>743</v>
      </c>
      <c r="G607" s="212"/>
      <c r="H607" s="212"/>
      <c r="I607" s="215"/>
      <c r="J607" s="225">
        <f>BK607</f>
        <v>0</v>
      </c>
      <c r="K607" s="212"/>
      <c r="L607" s="216"/>
      <c r="M607" s="217"/>
      <c r="N607" s="218"/>
      <c r="O607" s="218"/>
      <c r="P607" s="219">
        <f>SUM(P608:P625)</f>
        <v>0</v>
      </c>
      <c r="Q607" s="218"/>
      <c r="R607" s="219">
        <f>SUM(R608:R625)</f>
        <v>0.0011775000000000002</v>
      </c>
      <c r="S607" s="218"/>
      <c r="T607" s="220">
        <f>SUM(T608:T625)</f>
        <v>0</v>
      </c>
      <c r="AR607" s="221" t="s">
        <v>86</v>
      </c>
      <c r="AT607" s="222" t="s">
        <v>76</v>
      </c>
      <c r="AU607" s="222" t="s">
        <v>82</v>
      </c>
      <c r="AY607" s="221" t="s">
        <v>138</v>
      </c>
      <c r="BK607" s="223">
        <f>SUM(BK608:BK625)</f>
        <v>0</v>
      </c>
    </row>
    <row r="608" s="1" customFormat="1" ht="24" customHeight="1">
      <c r="B608" s="38"/>
      <c r="C608" s="226" t="s">
        <v>744</v>
      </c>
      <c r="D608" s="226" t="s">
        <v>141</v>
      </c>
      <c r="E608" s="227" t="s">
        <v>745</v>
      </c>
      <c r="F608" s="228" t="s">
        <v>746</v>
      </c>
      <c r="G608" s="229" t="s">
        <v>243</v>
      </c>
      <c r="H608" s="230">
        <v>23.550000000000001</v>
      </c>
      <c r="I608" s="231"/>
      <c r="J608" s="232">
        <f>ROUND(I608*H608,2)</f>
        <v>0</v>
      </c>
      <c r="K608" s="228" t="s">
        <v>158</v>
      </c>
      <c r="L608" s="43"/>
      <c r="M608" s="233" t="s">
        <v>1</v>
      </c>
      <c r="N608" s="234" t="s">
        <v>43</v>
      </c>
      <c r="O608" s="86"/>
      <c r="P608" s="235">
        <f>O608*H608</f>
        <v>0</v>
      </c>
      <c r="Q608" s="235">
        <v>2.0000000000000002E-05</v>
      </c>
      <c r="R608" s="235">
        <f>Q608*H608</f>
        <v>0.00047100000000000006</v>
      </c>
      <c r="S608" s="235">
        <v>0</v>
      </c>
      <c r="T608" s="236">
        <f>S608*H608</f>
        <v>0</v>
      </c>
      <c r="AR608" s="237" t="s">
        <v>240</v>
      </c>
      <c r="AT608" s="237" t="s">
        <v>141</v>
      </c>
      <c r="AU608" s="237" t="s">
        <v>86</v>
      </c>
      <c r="AY608" s="17" t="s">
        <v>138</v>
      </c>
      <c r="BE608" s="238">
        <f>IF(N608="základní",J608,0)</f>
        <v>0</v>
      </c>
      <c r="BF608" s="238">
        <f>IF(N608="snížená",J608,0)</f>
        <v>0</v>
      </c>
      <c r="BG608" s="238">
        <f>IF(N608="zákl. přenesená",J608,0)</f>
        <v>0</v>
      </c>
      <c r="BH608" s="238">
        <f>IF(N608="sníž. přenesená",J608,0)</f>
        <v>0</v>
      </c>
      <c r="BI608" s="238">
        <f>IF(N608="nulová",J608,0)</f>
        <v>0</v>
      </c>
      <c r="BJ608" s="17" t="s">
        <v>86</v>
      </c>
      <c r="BK608" s="238">
        <f>ROUND(I608*H608,2)</f>
        <v>0</v>
      </c>
      <c r="BL608" s="17" t="s">
        <v>240</v>
      </c>
      <c r="BM608" s="237" t="s">
        <v>747</v>
      </c>
    </row>
    <row r="609" s="14" customFormat="1">
      <c r="B609" s="262"/>
      <c r="C609" s="263"/>
      <c r="D609" s="241" t="s">
        <v>148</v>
      </c>
      <c r="E609" s="264" t="s">
        <v>1</v>
      </c>
      <c r="F609" s="265" t="s">
        <v>460</v>
      </c>
      <c r="G609" s="263"/>
      <c r="H609" s="264" t="s">
        <v>1</v>
      </c>
      <c r="I609" s="266"/>
      <c r="J609" s="263"/>
      <c r="K609" s="263"/>
      <c r="L609" s="267"/>
      <c r="M609" s="268"/>
      <c r="N609" s="269"/>
      <c r="O609" s="269"/>
      <c r="P609" s="269"/>
      <c r="Q609" s="269"/>
      <c r="R609" s="269"/>
      <c r="S609" s="269"/>
      <c r="T609" s="270"/>
      <c r="AT609" s="271" t="s">
        <v>148</v>
      </c>
      <c r="AU609" s="271" t="s">
        <v>86</v>
      </c>
      <c r="AV609" s="14" t="s">
        <v>82</v>
      </c>
      <c r="AW609" s="14" t="s">
        <v>33</v>
      </c>
      <c r="AX609" s="14" t="s">
        <v>77</v>
      </c>
      <c r="AY609" s="271" t="s">
        <v>138</v>
      </c>
    </row>
    <row r="610" s="12" customFormat="1">
      <c r="B610" s="239"/>
      <c r="C610" s="240"/>
      <c r="D610" s="241" t="s">
        <v>148</v>
      </c>
      <c r="E610" s="242" t="s">
        <v>1</v>
      </c>
      <c r="F610" s="243" t="s">
        <v>461</v>
      </c>
      <c r="G610" s="240"/>
      <c r="H610" s="244">
        <v>2</v>
      </c>
      <c r="I610" s="245"/>
      <c r="J610" s="240"/>
      <c r="K610" s="240"/>
      <c r="L610" s="246"/>
      <c r="M610" s="247"/>
      <c r="N610" s="248"/>
      <c r="O610" s="248"/>
      <c r="P610" s="248"/>
      <c r="Q610" s="248"/>
      <c r="R610" s="248"/>
      <c r="S610" s="248"/>
      <c r="T610" s="249"/>
      <c r="AT610" s="250" t="s">
        <v>148</v>
      </c>
      <c r="AU610" s="250" t="s">
        <v>86</v>
      </c>
      <c r="AV610" s="12" t="s">
        <v>86</v>
      </c>
      <c r="AW610" s="12" t="s">
        <v>33</v>
      </c>
      <c r="AX610" s="12" t="s">
        <v>77</v>
      </c>
      <c r="AY610" s="250" t="s">
        <v>138</v>
      </c>
    </row>
    <row r="611" s="12" customFormat="1">
      <c r="B611" s="239"/>
      <c r="C611" s="240"/>
      <c r="D611" s="241" t="s">
        <v>148</v>
      </c>
      <c r="E611" s="242" t="s">
        <v>1</v>
      </c>
      <c r="F611" s="243" t="s">
        <v>462</v>
      </c>
      <c r="G611" s="240"/>
      <c r="H611" s="244">
        <v>2.3999999999999999</v>
      </c>
      <c r="I611" s="245"/>
      <c r="J611" s="240"/>
      <c r="K611" s="240"/>
      <c r="L611" s="246"/>
      <c r="M611" s="247"/>
      <c r="N611" s="248"/>
      <c r="O611" s="248"/>
      <c r="P611" s="248"/>
      <c r="Q611" s="248"/>
      <c r="R611" s="248"/>
      <c r="S611" s="248"/>
      <c r="T611" s="249"/>
      <c r="AT611" s="250" t="s">
        <v>148</v>
      </c>
      <c r="AU611" s="250" t="s">
        <v>86</v>
      </c>
      <c r="AV611" s="12" t="s">
        <v>86</v>
      </c>
      <c r="AW611" s="12" t="s">
        <v>33</v>
      </c>
      <c r="AX611" s="12" t="s">
        <v>77</v>
      </c>
      <c r="AY611" s="250" t="s">
        <v>138</v>
      </c>
    </row>
    <row r="612" s="12" customFormat="1">
      <c r="B612" s="239"/>
      <c r="C612" s="240"/>
      <c r="D612" s="241" t="s">
        <v>148</v>
      </c>
      <c r="E612" s="242" t="s">
        <v>1</v>
      </c>
      <c r="F612" s="243" t="s">
        <v>463</v>
      </c>
      <c r="G612" s="240"/>
      <c r="H612" s="244">
        <v>1.6000000000000001</v>
      </c>
      <c r="I612" s="245"/>
      <c r="J612" s="240"/>
      <c r="K612" s="240"/>
      <c r="L612" s="246"/>
      <c r="M612" s="247"/>
      <c r="N612" s="248"/>
      <c r="O612" s="248"/>
      <c r="P612" s="248"/>
      <c r="Q612" s="248"/>
      <c r="R612" s="248"/>
      <c r="S612" s="248"/>
      <c r="T612" s="249"/>
      <c r="AT612" s="250" t="s">
        <v>148</v>
      </c>
      <c r="AU612" s="250" t="s">
        <v>86</v>
      </c>
      <c r="AV612" s="12" t="s">
        <v>86</v>
      </c>
      <c r="AW612" s="12" t="s">
        <v>33</v>
      </c>
      <c r="AX612" s="12" t="s">
        <v>77</v>
      </c>
      <c r="AY612" s="250" t="s">
        <v>138</v>
      </c>
    </row>
    <row r="613" s="12" customFormat="1">
      <c r="B613" s="239"/>
      <c r="C613" s="240"/>
      <c r="D613" s="241" t="s">
        <v>148</v>
      </c>
      <c r="E613" s="242" t="s">
        <v>1</v>
      </c>
      <c r="F613" s="243" t="s">
        <v>464</v>
      </c>
      <c r="G613" s="240"/>
      <c r="H613" s="244">
        <v>9</v>
      </c>
      <c r="I613" s="245"/>
      <c r="J613" s="240"/>
      <c r="K613" s="240"/>
      <c r="L613" s="246"/>
      <c r="M613" s="247"/>
      <c r="N613" s="248"/>
      <c r="O613" s="248"/>
      <c r="P613" s="248"/>
      <c r="Q613" s="248"/>
      <c r="R613" s="248"/>
      <c r="S613" s="248"/>
      <c r="T613" s="249"/>
      <c r="AT613" s="250" t="s">
        <v>148</v>
      </c>
      <c r="AU613" s="250" t="s">
        <v>86</v>
      </c>
      <c r="AV613" s="12" t="s">
        <v>86</v>
      </c>
      <c r="AW613" s="12" t="s">
        <v>33</v>
      </c>
      <c r="AX613" s="12" t="s">
        <v>77</v>
      </c>
      <c r="AY613" s="250" t="s">
        <v>138</v>
      </c>
    </row>
    <row r="614" s="14" customFormat="1">
      <c r="B614" s="262"/>
      <c r="C614" s="263"/>
      <c r="D614" s="241" t="s">
        <v>148</v>
      </c>
      <c r="E614" s="264" t="s">
        <v>1</v>
      </c>
      <c r="F614" s="265" t="s">
        <v>748</v>
      </c>
      <c r="G614" s="263"/>
      <c r="H614" s="264" t="s">
        <v>1</v>
      </c>
      <c r="I614" s="266"/>
      <c r="J614" s="263"/>
      <c r="K614" s="263"/>
      <c r="L614" s="267"/>
      <c r="M614" s="268"/>
      <c r="N614" s="269"/>
      <c r="O614" s="269"/>
      <c r="P614" s="269"/>
      <c r="Q614" s="269"/>
      <c r="R614" s="269"/>
      <c r="S614" s="269"/>
      <c r="T614" s="270"/>
      <c r="AT614" s="271" t="s">
        <v>148</v>
      </c>
      <c r="AU614" s="271" t="s">
        <v>86</v>
      </c>
      <c r="AV614" s="14" t="s">
        <v>82</v>
      </c>
      <c r="AW614" s="14" t="s">
        <v>33</v>
      </c>
      <c r="AX614" s="14" t="s">
        <v>77</v>
      </c>
      <c r="AY614" s="271" t="s">
        <v>138</v>
      </c>
    </row>
    <row r="615" s="12" customFormat="1">
      <c r="B615" s="239"/>
      <c r="C615" s="240"/>
      <c r="D615" s="241" t="s">
        <v>148</v>
      </c>
      <c r="E615" s="242" t="s">
        <v>1</v>
      </c>
      <c r="F615" s="243" t="s">
        <v>749</v>
      </c>
      <c r="G615" s="240"/>
      <c r="H615" s="244">
        <v>8.5500000000000007</v>
      </c>
      <c r="I615" s="245"/>
      <c r="J615" s="240"/>
      <c r="K615" s="240"/>
      <c r="L615" s="246"/>
      <c r="M615" s="247"/>
      <c r="N615" s="248"/>
      <c r="O615" s="248"/>
      <c r="P615" s="248"/>
      <c r="Q615" s="248"/>
      <c r="R615" s="248"/>
      <c r="S615" s="248"/>
      <c r="T615" s="249"/>
      <c r="AT615" s="250" t="s">
        <v>148</v>
      </c>
      <c r="AU615" s="250" t="s">
        <v>86</v>
      </c>
      <c r="AV615" s="12" t="s">
        <v>86</v>
      </c>
      <c r="AW615" s="12" t="s">
        <v>33</v>
      </c>
      <c r="AX615" s="12" t="s">
        <v>77</v>
      </c>
      <c r="AY615" s="250" t="s">
        <v>138</v>
      </c>
    </row>
    <row r="616" s="13" customFormat="1">
      <c r="B616" s="251"/>
      <c r="C616" s="252"/>
      <c r="D616" s="241" t="s">
        <v>148</v>
      </c>
      <c r="E616" s="253" t="s">
        <v>1</v>
      </c>
      <c r="F616" s="254" t="s">
        <v>155</v>
      </c>
      <c r="G616" s="252"/>
      <c r="H616" s="255">
        <v>23.550000000000001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AT616" s="261" t="s">
        <v>148</v>
      </c>
      <c r="AU616" s="261" t="s">
        <v>86</v>
      </c>
      <c r="AV616" s="13" t="s">
        <v>146</v>
      </c>
      <c r="AW616" s="13" t="s">
        <v>33</v>
      </c>
      <c r="AX616" s="13" t="s">
        <v>82</v>
      </c>
      <c r="AY616" s="261" t="s">
        <v>138</v>
      </c>
    </row>
    <row r="617" s="1" customFormat="1" ht="24" customHeight="1">
      <c r="B617" s="38"/>
      <c r="C617" s="226" t="s">
        <v>750</v>
      </c>
      <c r="D617" s="226" t="s">
        <v>141</v>
      </c>
      <c r="E617" s="227" t="s">
        <v>751</v>
      </c>
      <c r="F617" s="228" t="s">
        <v>752</v>
      </c>
      <c r="G617" s="229" t="s">
        <v>243</v>
      </c>
      <c r="H617" s="230">
        <v>23.550000000000001</v>
      </c>
      <c r="I617" s="231"/>
      <c r="J617" s="232">
        <f>ROUND(I617*H617,2)</f>
        <v>0</v>
      </c>
      <c r="K617" s="228" t="s">
        <v>158</v>
      </c>
      <c r="L617" s="43"/>
      <c r="M617" s="233" t="s">
        <v>1</v>
      </c>
      <c r="N617" s="234" t="s">
        <v>43</v>
      </c>
      <c r="O617" s="86"/>
      <c r="P617" s="235">
        <f>O617*H617</f>
        <v>0</v>
      </c>
      <c r="Q617" s="235">
        <v>3.0000000000000001E-05</v>
      </c>
      <c r="R617" s="235">
        <f>Q617*H617</f>
        <v>0.00070649999999999999</v>
      </c>
      <c r="S617" s="235">
        <v>0</v>
      </c>
      <c r="T617" s="236">
        <f>S617*H617</f>
        <v>0</v>
      </c>
      <c r="AR617" s="237" t="s">
        <v>240</v>
      </c>
      <c r="AT617" s="237" t="s">
        <v>141</v>
      </c>
      <c r="AU617" s="237" t="s">
        <v>86</v>
      </c>
      <c r="AY617" s="17" t="s">
        <v>138</v>
      </c>
      <c r="BE617" s="238">
        <f>IF(N617="základní",J617,0)</f>
        <v>0</v>
      </c>
      <c r="BF617" s="238">
        <f>IF(N617="snížená",J617,0)</f>
        <v>0</v>
      </c>
      <c r="BG617" s="238">
        <f>IF(N617="zákl. přenesená",J617,0)</f>
        <v>0</v>
      </c>
      <c r="BH617" s="238">
        <f>IF(N617="sníž. přenesená",J617,0)</f>
        <v>0</v>
      </c>
      <c r="BI617" s="238">
        <f>IF(N617="nulová",J617,0)</f>
        <v>0</v>
      </c>
      <c r="BJ617" s="17" t="s">
        <v>86</v>
      </c>
      <c r="BK617" s="238">
        <f>ROUND(I617*H617,2)</f>
        <v>0</v>
      </c>
      <c r="BL617" s="17" t="s">
        <v>240</v>
      </c>
      <c r="BM617" s="237" t="s">
        <v>753</v>
      </c>
    </row>
    <row r="618" s="14" customFormat="1">
      <c r="B618" s="262"/>
      <c r="C618" s="263"/>
      <c r="D618" s="241" t="s">
        <v>148</v>
      </c>
      <c r="E618" s="264" t="s">
        <v>1</v>
      </c>
      <c r="F618" s="265" t="s">
        <v>460</v>
      </c>
      <c r="G618" s="263"/>
      <c r="H618" s="264" t="s">
        <v>1</v>
      </c>
      <c r="I618" s="266"/>
      <c r="J618" s="263"/>
      <c r="K618" s="263"/>
      <c r="L618" s="267"/>
      <c r="M618" s="268"/>
      <c r="N618" s="269"/>
      <c r="O618" s="269"/>
      <c r="P618" s="269"/>
      <c r="Q618" s="269"/>
      <c r="R618" s="269"/>
      <c r="S618" s="269"/>
      <c r="T618" s="270"/>
      <c r="AT618" s="271" t="s">
        <v>148</v>
      </c>
      <c r="AU618" s="271" t="s">
        <v>86</v>
      </c>
      <c r="AV618" s="14" t="s">
        <v>82</v>
      </c>
      <c r="AW618" s="14" t="s">
        <v>33</v>
      </c>
      <c r="AX618" s="14" t="s">
        <v>77</v>
      </c>
      <c r="AY618" s="271" t="s">
        <v>138</v>
      </c>
    </row>
    <row r="619" s="12" customFormat="1">
      <c r="B619" s="239"/>
      <c r="C619" s="240"/>
      <c r="D619" s="241" t="s">
        <v>148</v>
      </c>
      <c r="E619" s="242" t="s">
        <v>1</v>
      </c>
      <c r="F619" s="243" t="s">
        <v>461</v>
      </c>
      <c r="G619" s="240"/>
      <c r="H619" s="244">
        <v>2</v>
      </c>
      <c r="I619" s="245"/>
      <c r="J619" s="240"/>
      <c r="K619" s="240"/>
      <c r="L619" s="246"/>
      <c r="M619" s="247"/>
      <c r="N619" s="248"/>
      <c r="O619" s="248"/>
      <c r="P619" s="248"/>
      <c r="Q619" s="248"/>
      <c r="R619" s="248"/>
      <c r="S619" s="248"/>
      <c r="T619" s="249"/>
      <c r="AT619" s="250" t="s">
        <v>148</v>
      </c>
      <c r="AU619" s="250" t="s">
        <v>86</v>
      </c>
      <c r="AV619" s="12" t="s">
        <v>86</v>
      </c>
      <c r="AW619" s="12" t="s">
        <v>33</v>
      </c>
      <c r="AX619" s="12" t="s">
        <v>77</v>
      </c>
      <c r="AY619" s="250" t="s">
        <v>138</v>
      </c>
    </row>
    <row r="620" s="12" customFormat="1">
      <c r="B620" s="239"/>
      <c r="C620" s="240"/>
      <c r="D620" s="241" t="s">
        <v>148</v>
      </c>
      <c r="E620" s="242" t="s">
        <v>1</v>
      </c>
      <c r="F620" s="243" t="s">
        <v>462</v>
      </c>
      <c r="G620" s="240"/>
      <c r="H620" s="244">
        <v>2.3999999999999999</v>
      </c>
      <c r="I620" s="245"/>
      <c r="J620" s="240"/>
      <c r="K620" s="240"/>
      <c r="L620" s="246"/>
      <c r="M620" s="247"/>
      <c r="N620" s="248"/>
      <c r="O620" s="248"/>
      <c r="P620" s="248"/>
      <c r="Q620" s="248"/>
      <c r="R620" s="248"/>
      <c r="S620" s="248"/>
      <c r="T620" s="249"/>
      <c r="AT620" s="250" t="s">
        <v>148</v>
      </c>
      <c r="AU620" s="250" t="s">
        <v>86</v>
      </c>
      <c r="AV620" s="12" t="s">
        <v>86</v>
      </c>
      <c r="AW620" s="12" t="s">
        <v>33</v>
      </c>
      <c r="AX620" s="12" t="s">
        <v>77</v>
      </c>
      <c r="AY620" s="250" t="s">
        <v>138</v>
      </c>
    </row>
    <row r="621" s="12" customFormat="1">
      <c r="B621" s="239"/>
      <c r="C621" s="240"/>
      <c r="D621" s="241" t="s">
        <v>148</v>
      </c>
      <c r="E621" s="242" t="s">
        <v>1</v>
      </c>
      <c r="F621" s="243" t="s">
        <v>463</v>
      </c>
      <c r="G621" s="240"/>
      <c r="H621" s="244">
        <v>1.6000000000000001</v>
      </c>
      <c r="I621" s="245"/>
      <c r="J621" s="240"/>
      <c r="K621" s="240"/>
      <c r="L621" s="246"/>
      <c r="M621" s="247"/>
      <c r="N621" s="248"/>
      <c r="O621" s="248"/>
      <c r="P621" s="248"/>
      <c r="Q621" s="248"/>
      <c r="R621" s="248"/>
      <c r="S621" s="248"/>
      <c r="T621" s="249"/>
      <c r="AT621" s="250" t="s">
        <v>148</v>
      </c>
      <c r="AU621" s="250" t="s">
        <v>86</v>
      </c>
      <c r="AV621" s="12" t="s">
        <v>86</v>
      </c>
      <c r="AW621" s="12" t="s">
        <v>33</v>
      </c>
      <c r="AX621" s="12" t="s">
        <v>77</v>
      </c>
      <c r="AY621" s="250" t="s">
        <v>138</v>
      </c>
    </row>
    <row r="622" s="12" customFormat="1">
      <c r="B622" s="239"/>
      <c r="C622" s="240"/>
      <c r="D622" s="241" t="s">
        <v>148</v>
      </c>
      <c r="E622" s="242" t="s">
        <v>1</v>
      </c>
      <c r="F622" s="243" t="s">
        <v>464</v>
      </c>
      <c r="G622" s="240"/>
      <c r="H622" s="244">
        <v>9</v>
      </c>
      <c r="I622" s="245"/>
      <c r="J622" s="240"/>
      <c r="K622" s="240"/>
      <c r="L622" s="246"/>
      <c r="M622" s="247"/>
      <c r="N622" s="248"/>
      <c r="O622" s="248"/>
      <c r="P622" s="248"/>
      <c r="Q622" s="248"/>
      <c r="R622" s="248"/>
      <c r="S622" s="248"/>
      <c r="T622" s="249"/>
      <c r="AT622" s="250" t="s">
        <v>148</v>
      </c>
      <c r="AU622" s="250" t="s">
        <v>86</v>
      </c>
      <c r="AV622" s="12" t="s">
        <v>86</v>
      </c>
      <c r="AW622" s="12" t="s">
        <v>33</v>
      </c>
      <c r="AX622" s="12" t="s">
        <v>77</v>
      </c>
      <c r="AY622" s="250" t="s">
        <v>138</v>
      </c>
    </row>
    <row r="623" s="14" customFormat="1">
      <c r="B623" s="262"/>
      <c r="C623" s="263"/>
      <c r="D623" s="241" t="s">
        <v>148</v>
      </c>
      <c r="E623" s="264" t="s">
        <v>1</v>
      </c>
      <c r="F623" s="265" t="s">
        <v>748</v>
      </c>
      <c r="G623" s="263"/>
      <c r="H623" s="264" t="s">
        <v>1</v>
      </c>
      <c r="I623" s="266"/>
      <c r="J623" s="263"/>
      <c r="K623" s="263"/>
      <c r="L623" s="267"/>
      <c r="M623" s="268"/>
      <c r="N623" s="269"/>
      <c r="O623" s="269"/>
      <c r="P623" s="269"/>
      <c r="Q623" s="269"/>
      <c r="R623" s="269"/>
      <c r="S623" s="269"/>
      <c r="T623" s="270"/>
      <c r="AT623" s="271" t="s">
        <v>148</v>
      </c>
      <c r="AU623" s="271" t="s">
        <v>86</v>
      </c>
      <c r="AV623" s="14" t="s">
        <v>82</v>
      </c>
      <c r="AW623" s="14" t="s">
        <v>33</v>
      </c>
      <c r="AX623" s="14" t="s">
        <v>77</v>
      </c>
      <c r="AY623" s="271" t="s">
        <v>138</v>
      </c>
    </row>
    <row r="624" s="12" customFormat="1">
      <c r="B624" s="239"/>
      <c r="C624" s="240"/>
      <c r="D624" s="241" t="s">
        <v>148</v>
      </c>
      <c r="E624" s="242" t="s">
        <v>1</v>
      </c>
      <c r="F624" s="243" t="s">
        <v>749</v>
      </c>
      <c r="G624" s="240"/>
      <c r="H624" s="244">
        <v>8.5500000000000007</v>
      </c>
      <c r="I624" s="245"/>
      <c r="J624" s="240"/>
      <c r="K624" s="240"/>
      <c r="L624" s="246"/>
      <c r="M624" s="247"/>
      <c r="N624" s="248"/>
      <c r="O624" s="248"/>
      <c r="P624" s="248"/>
      <c r="Q624" s="248"/>
      <c r="R624" s="248"/>
      <c r="S624" s="248"/>
      <c r="T624" s="249"/>
      <c r="AT624" s="250" t="s">
        <v>148</v>
      </c>
      <c r="AU624" s="250" t="s">
        <v>86</v>
      </c>
      <c r="AV624" s="12" t="s">
        <v>86</v>
      </c>
      <c r="AW624" s="12" t="s">
        <v>33</v>
      </c>
      <c r="AX624" s="12" t="s">
        <v>77</v>
      </c>
      <c r="AY624" s="250" t="s">
        <v>138</v>
      </c>
    </row>
    <row r="625" s="13" customFormat="1">
      <c r="B625" s="251"/>
      <c r="C625" s="252"/>
      <c r="D625" s="241" t="s">
        <v>148</v>
      </c>
      <c r="E625" s="253" t="s">
        <v>1</v>
      </c>
      <c r="F625" s="254" t="s">
        <v>155</v>
      </c>
      <c r="G625" s="252"/>
      <c r="H625" s="255">
        <v>23.550000000000001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AT625" s="261" t="s">
        <v>148</v>
      </c>
      <c r="AU625" s="261" t="s">
        <v>86</v>
      </c>
      <c r="AV625" s="13" t="s">
        <v>146</v>
      </c>
      <c r="AW625" s="13" t="s">
        <v>33</v>
      </c>
      <c r="AX625" s="13" t="s">
        <v>82</v>
      </c>
      <c r="AY625" s="261" t="s">
        <v>138</v>
      </c>
    </row>
    <row r="626" s="11" customFormat="1" ht="22.8" customHeight="1">
      <c r="B626" s="211"/>
      <c r="C626" s="212"/>
      <c r="D626" s="213" t="s">
        <v>76</v>
      </c>
      <c r="E626" s="224" t="s">
        <v>754</v>
      </c>
      <c r="F626" s="224" t="s">
        <v>755</v>
      </c>
      <c r="G626" s="212"/>
      <c r="H626" s="212"/>
      <c r="I626" s="215"/>
      <c r="J626" s="225">
        <f>BK626</f>
        <v>0</v>
      </c>
      <c r="K626" s="212"/>
      <c r="L626" s="216"/>
      <c r="M626" s="217"/>
      <c r="N626" s="218"/>
      <c r="O626" s="218"/>
      <c r="P626" s="219">
        <f>SUM(P627:P662)</f>
        <v>0</v>
      </c>
      <c r="Q626" s="218"/>
      <c r="R626" s="219">
        <f>SUM(R627:R662)</f>
        <v>0.30117068000000002</v>
      </c>
      <c r="S626" s="218"/>
      <c r="T626" s="220">
        <f>SUM(T627:T662)</f>
        <v>0.092966319999999991</v>
      </c>
      <c r="AR626" s="221" t="s">
        <v>86</v>
      </c>
      <c r="AT626" s="222" t="s">
        <v>76</v>
      </c>
      <c r="AU626" s="222" t="s">
        <v>82</v>
      </c>
      <c r="AY626" s="221" t="s">
        <v>138</v>
      </c>
      <c r="BK626" s="223">
        <f>SUM(BK627:BK662)</f>
        <v>0</v>
      </c>
    </row>
    <row r="627" s="1" customFormat="1" ht="24" customHeight="1">
      <c r="B627" s="38"/>
      <c r="C627" s="226" t="s">
        <v>756</v>
      </c>
      <c r="D627" s="226" t="s">
        <v>141</v>
      </c>
      <c r="E627" s="227" t="s">
        <v>757</v>
      </c>
      <c r="F627" s="228" t="s">
        <v>758</v>
      </c>
      <c r="G627" s="229" t="s">
        <v>144</v>
      </c>
      <c r="H627" s="230">
        <v>208.732</v>
      </c>
      <c r="I627" s="231"/>
      <c r="J627" s="232">
        <f>ROUND(I627*H627,2)</f>
        <v>0</v>
      </c>
      <c r="K627" s="228" t="s">
        <v>158</v>
      </c>
      <c r="L627" s="43"/>
      <c r="M627" s="233" t="s">
        <v>1</v>
      </c>
      <c r="N627" s="234" t="s">
        <v>43</v>
      </c>
      <c r="O627" s="86"/>
      <c r="P627" s="235">
        <f>O627*H627</f>
        <v>0</v>
      </c>
      <c r="Q627" s="235">
        <v>0</v>
      </c>
      <c r="R627" s="235">
        <f>Q627*H627</f>
        <v>0</v>
      </c>
      <c r="S627" s="235">
        <v>0.00014999999999999999</v>
      </c>
      <c r="T627" s="236">
        <f>S627*H627</f>
        <v>0.031309799999999999</v>
      </c>
      <c r="AR627" s="237" t="s">
        <v>240</v>
      </c>
      <c r="AT627" s="237" t="s">
        <v>141</v>
      </c>
      <c r="AU627" s="237" t="s">
        <v>86</v>
      </c>
      <c r="AY627" s="17" t="s">
        <v>138</v>
      </c>
      <c r="BE627" s="238">
        <f>IF(N627="základní",J627,0)</f>
        <v>0</v>
      </c>
      <c r="BF627" s="238">
        <f>IF(N627="snížená",J627,0)</f>
        <v>0</v>
      </c>
      <c r="BG627" s="238">
        <f>IF(N627="zákl. přenesená",J627,0)</f>
        <v>0</v>
      </c>
      <c r="BH627" s="238">
        <f>IF(N627="sníž. přenesená",J627,0)</f>
        <v>0</v>
      </c>
      <c r="BI627" s="238">
        <f>IF(N627="nulová",J627,0)</f>
        <v>0</v>
      </c>
      <c r="BJ627" s="17" t="s">
        <v>86</v>
      </c>
      <c r="BK627" s="238">
        <f>ROUND(I627*H627,2)</f>
        <v>0</v>
      </c>
      <c r="BL627" s="17" t="s">
        <v>240</v>
      </c>
      <c r="BM627" s="237" t="s">
        <v>759</v>
      </c>
    </row>
    <row r="628" s="12" customFormat="1">
      <c r="B628" s="239"/>
      <c r="C628" s="240"/>
      <c r="D628" s="241" t="s">
        <v>148</v>
      </c>
      <c r="E628" s="242" t="s">
        <v>1</v>
      </c>
      <c r="F628" s="243" t="s">
        <v>760</v>
      </c>
      <c r="G628" s="240"/>
      <c r="H628" s="244">
        <v>45.634999999999998</v>
      </c>
      <c r="I628" s="245"/>
      <c r="J628" s="240"/>
      <c r="K628" s="240"/>
      <c r="L628" s="246"/>
      <c r="M628" s="247"/>
      <c r="N628" s="248"/>
      <c r="O628" s="248"/>
      <c r="P628" s="248"/>
      <c r="Q628" s="248"/>
      <c r="R628" s="248"/>
      <c r="S628" s="248"/>
      <c r="T628" s="249"/>
      <c r="AT628" s="250" t="s">
        <v>148</v>
      </c>
      <c r="AU628" s="250" t="s">
        <v>86</v>
      </c>
      <c r="AV628" s="12" t="s">
        <v>86</v>
      </c>
      <c r="AW628" s="12" t="s">
        <v>33</v>
      </c>
      <c r="AX628" s="12" t="s">
        <v>77</v>
      </c>
      <c r="AY628" s="250" t="s">
        <v>138</v>
      </c>
    </row>
    <row r="629" s="12" customFormat="1">
      <c r="B629" s="239"/>
      <c r="C629" s="240"/>
      <c r="D629" s="241" t="s">
        <v>148</v>
      </c>
      <c r="E629" s="242" t="s">
        <v>1</v>
      </c>
      <c r="F629" s="243" t="s">
        <v>761</v>
      </c>
      <c r="G629" s="240"/>
      <c r="H629" s="244">
        <v>49.770000000000003</v>
      </c>
      <c r="I629" s="245"/>
      <c r="J629" s="240"/>
      <c r="K629" s="240"/>
      <c r="L629" s="246"/>
      <c r="M629" s="247"/>
      <c r="N629" s="248"/>
      <c r="O629" s="248"/>
      <c r="P629" s="248"/>
      <c r="Q629" s="248"/>
      <c r="R629" s="248"/>
      <c r="S629" s="248"/>
      <c r="T629" s="249"/>
      <c r="AT629" s="250" t="s">
        <v>148</v>
      </c>
      <c r="AU629" s="250" t="s">
        <v>86</v>
      </c>
      <c r="AV629" s="12" t="s">
        <v>86</v>
      </c>
      <c r="AW629" s="12" t="s">
        <v>33</v>
      </c>
      <c r="AX629" s="12" t="s">
        <v>77</v>
      </c>
      <c r="AY629" s="250" t="s">
        <v>138</v>
      </c>
    </row>
    <row r="630" s="12" customFormat="1">
      <c r="B630" s="239"/>
      <c r="C630" s="240"/>
      <c r="D630" s="241" t="s">
        <v>148</v>
      </c>
      <c r="E630" s="242" t="s">
        <v>1</v>
      </c>
      <c r="F630" s="243" t="s">
        <v>762</v>
      </c>
      <c r="G630" s="240"/>
      <c r="H630" s="244">
        <v>48.923999999999999</v>
      </c>
      <c r="I630" s="245"/>
      <c r="J630" s="240"/>
      <c r="K630" s="240"/>
      <c r="L630" s="246"/>
      <c r="M630" s="247"/>
      <c r="N630" s="248"/>
      <c r="O630" s="248"/>
      <c r="P630" s="248"/>
      <c r="Q630" s="248"/>
      <c r="R630" s="248"/>
      <c r="S630" s="248"/>
      <c r="T630" s="249"/>
      <c r="AT630" s="250" t="s">
        <v>148</v>
      </c>
      <c r="AU630" s="250" t="s">
        <v>86</v>
      </c>
      <c r="AV630" s="12" t="s">
        <v>86</v>
      </c>
      <c r="AW630" s="12" t="s">
        <v>33</v>
      </c>
      <c r="AX630" s="12" t="s">
        <v>77</v>
      </c>
      <c r="AY630" s="250" t="s">
        <v>138</v>
      </c>
    </row>
    <row r="631" s="12" customFormat="1">
      <c r="B631" s="239"/>
      <c r="C631" s="240"/>
      <c r="D631" s="241" t="s">
        <v>148</v>
      </c>
      <c r="E631" s="242" t="s">
        <v>1</v>
      </c>
      <c r="F631" s="243" t="s">
        <v>763</v>
      </c>
      <c r="G631" s="240"/>
      <c r="H631" s="244">
        <v>39.670000000000002</v>
      </c>
      <c r="I631" s="245"/>
      <c r="J631" s="240"/>
      <c r="K631" s="240"/>
      <c r="L631" s="246"/>
      <c r="M631" s="247"/>
      <c r="N631" s="248"/>
      <c r="O631" s="248"/>
      <c r="P631" s="248"/>
      <c r="Q631" s="248"/>
      <c r="R631" s="248"/>
      <c r="S631" s="248"/>
      <c r="T631" s="249"/>
      <c r="AT631" s="250" t="s">
        <v>148</v>
      </c>
      <c r="AU631" s="250" t="s">
        <v>86</v>
      </c>
      <c r="AV631" s="12" t="s">
        <v>86</v>
      </c>
      <c r="AW631" s="12" t="s">
        <v>33</v>
      </c>
      <c r="AX631" s="12" t="s">
        <v>77</v>
      </c>
      <c r="AY631" s="250" t="s">
        <v>138</v>
      </c>
    </row>
    <row r="632" s="12" customFormat="1">
      <c r="B632" s="239"/>
      <c r="C632" s="240"/>
      <c r="D632" s="241" t="s">
        <v>148</v>
      </c>
      <c r="E632" s="242" t="s">
        <v>1</v>
      </c>
      <c r="F632" s="243" t="s">
        <v>764</v>
      </c>
      <c r="G632" s="240"/>
      <c r="H632" s="244">
        <v>13.288</v>
      </c>
      <c r="I632" s="245"/>
      <c r="J632" s="240"/>
      <c r="K632" s="240"/>
      <c r="L632" s="246"/>
      <c r="M632" s="247"/>
      <c r="N632" s="248"/>
      <c r="O632" s="248"/>
      <c r="P632" s="248"/>
      <c r="Q632" s="248"/>
      <c r="R632" s="248"/>
      <c r="S632" s="248"/>
      <c r="T632" s="249"/>
      <c r="AT632" s="250" t="s">
        <v>148</v>
      </c>
      <c r="AU632" s="250" t="s">
        <v>86</v>
      </c>
      <c r="AV632" s="12" t="s">
        <v>86</v>
      </c>
      <c r="AW632" s="12" t="s">
        <v>33</v>
      </c>
      <c r="AX632" s="12" t="s">
        <v>77</v>
      </c>
      <c r="AY632" s="250" t="s">
        <v>138</v>
      </c>
    </row>
    <row r="633" s="12" customFormat="1">
      <c r="B633" s="239"/>
      <c r="C633" s="240"/>
      <c r="D633" s="241" t="s">
        <v>148</v>
      </c>
      <c r="E633" s="242" t="s">
        <v>1</v>
      </c>
      <c r="F633" s="243" t="s">
        <v>765</v>
      </c>
      <c r="G633" s="240"/>
      <c r="H633" s="244">
        <v>5.6449999999999996</v>
      </c>
      <c r="I633" s="245"/>
      <c r="J633" s="240"/>
      <c r="K633" s="240"/>
      <c r="L633" s="246"/>
      <c r="M633" s="247"/>
      <c r="N633" s="248"/>
      <c r="O633" s="248"/>
      <c r="P633" s="248"/>
      <c r="Q633" s="248"/>
      <c r="R633" s="248"/>
      <c r="S633" s="248"/>
      <c r="T633" s="249"/>
      <c r="AT633" s="250" t="s">
        <v>148</v>
      </c>
      <c r="AU633" s="250" t="s">
        <v>86</v>
      </c>
      <c r="AV633" s="12" t="s">
        <v>86</v>
      </c>
      <c r="AW633" s="12" t="s">
        <v>33</v>
      </c>
      <c r="AX633" s="12" t="s">
        <v>77</v>
      </c>
      <c r="AY633" s="250" t="s">
        <v>138</v>
      </c>
    </row>
    <row r="634" s="12" customFormat="1">
      <c r="B634" s="239"/>
      <c r="C634" s="240"/>
      <c r="D634" s="241" t="s">
        <v>148</v>
      </c>
      <c r="E634" s="242" t="s">
        <v>1</v>
      </c>
      <c r="F634" s="243" t="s">
        <v>766</v>
      </c>
      <c r="G634" s="240"/>
      <c r="H634" s="244">
        <v>5.7999999999999998</v>
      </c>
      <c r="I634" s="245"/>
      <c r="J634" s="240"/>
      <c r="K634" s="240"/>
      <c r="L634" s="246"/>
      <c r="M634" s="247"/>
      <c r="N634" s="248"/>
      <c r="O634" s="248"/>
      <c r="P634" s="248"/>
      <c r="Q634" s="248"/>
      <c r="R634" s="248"/>
      <c r="S634" s="248"/>
      <c r="T634" s="249"/>
      <c r="AT634" s="250" t="s">
        <v>148</v>
      </c>
      <c r="AU634" s="250" t="s">
        <v>86</v>
      </c>
      <c r="AV634" s="12" t="s">
        <v>86</v>
      </c>
      <c r="AW634" s="12" t="s">
        <v>33</v>
      </c>
      <c r="AX634" s="12" t="s">
        <v>77</v>
      </c>
      <c r="AY634" s="250" t="s">
        <v>138</v>
      </c>
    </row>
    <row r="635" s="13" customFormat="1">
      <c r="B635" s="251"/>
      <c r="C635" s="252"/>
      <c r="D635" s="241" t="s">
        <v>148</v>
      </c>
      <c r="E635" s="253" t="s">
        <v>1</v>
      </c>
      <c r="F635" s="254" t="s">
        <v>155</v>
      </c>
      <c r="G635" s="252"/>
      <c r="H635" s="255">
        <v>208.732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AT635" s="261" t="s">
        <v>148</v>
      </c>
      <c r="AU635" s="261" t="s">
        <v>86</v>
      </c>
      <c r="AV635" s="13" t="s">
        <v>146</v>
      </c>
      <c r="AW635" s="13" t="s">
        <v>33</v>
      </c>
      <c r="AX635" s="13" t="s">
        <v>82</v>
      </c>
      <c r="AY635" s="261" t="s">
        <v>138</v>
      </c>
    </row>
    <row r="636" s="1" customFormat="1" ht="16.5" customHeight="1">
      <c r="B636" s="38"/>
      <c r="C636" s="226" t="s">
        <v>767</v>
      </c>
      <c r="D636" s="226" t="s">
        <v>141</v>
      </c>
      <c r="E636" s="227" t="s">
        <v>768</v>
      </c>
      <c r="F636" s="228" t="s">
        <v>769</v>
      </c>
      <c r="G636" s="229" t="s">
        <v>144</v>
      </c>
      <c r="H636" s="230">
        <v>198.892</v>
      </c>
      <c r="I636" s="231"/>
      <c r="J636" s="232">
        <f>ROUND(I636*H636,2)</f>
        <v>0</v>
      </c>
      <c r="K636" s="228" t="s">
        <v>158</v>
      </c>
      <c r="L636" s="43"/>
      <c r="M636" s="233" t="s">
        <v>1</v>
      </c>
      <c r="N636" s="234" t="s">
        <v>43</v>
      </c>
      <c r="O636" s="86"/>
      <c r="P636" s="235">
        <f>O636*H636</f>
        <v>0</v>
      </c>
      <c r="Q636" s="235">
        <v>0.001</v>
      </c>
      <c r="R636" s="235">
        <f>Q636*H636</f>
        <v>0.19889200000000001</v>
      </c>
      <c r="S636" s="235">
        <v>0.00031</v>
      </c>
      <c r="T636" s="236">
        <f>S636*H636</f>
        <v>0.061656519999999999</v>
      </c>
      <c r="AR636" s="237" t="s">
        <v>240</v>
      </c>
      <c r="AT636" s="237" t="s">
        <v>141</v>
      </c>
      <c r="AU636" s="237" t="s">
        <v>86</v>
      </c>
      <c r="AY636" s="17" t="s">
        <v>138</v>
      </c>
      <c r="BE636" s="238">
        <f>IF(N636="základní",J636,0)</f>
        <v>0</v>
      </c>
      <c r="BF636" s="238">
        <f>IF(N636="snížená",J636,0)</f>
        <v>0</v>
      </c>
      <c r="BG636" s="238">
        <f>IF(N636="zákl. přenesená",J636,0)</f>
        <v>0</v>
      </c>
      <c r="BH636" s="238">
        <f>IF(N636="sníž. přenesená",J636,0)</f>
        <v>0</v>
      </c>
      <c r="BI636" s="238">
        <f>IF(N636="nulová",J636,0)</f>
        <v>0</v>
      </c>
      <c r="BJ636" s="17" t="s">
        <v>86</v>
      </c>
      <c r="BK636" s="238">
        <f>ROUND(I636*H636,2)</f>
        <v>0</v>
      </c>
      <c r="BL636" s="17" t="s">
        <v>240</v>
      </c>
      <c r="BM636" s="237" t="s">
        <v>770</v>
      </c>
    </row>
    <row r="637" s="12" customFormat="1">
      <c r="B637" s="239"/>
      <c r="C637" s="240"/>
      <c r="D637" s="241" t="s">
        <v>148</v>
      </c>
      <c r="E637" s="242" t="s">
        <v>1</v>
      </c>
      <c r="F637" s="243" t="s">
        <v>771</v>
      </c>
      <c r="G637" s="240"/>
      <c r="H637" s="244">
        <v>44.034999999999997</v>
      </c>
      <c r="I637" s="245"/>
      <c r="J637" s="240"/>
      <c r="K637" s="240"/>
      <c r="L637" s="246"/>
      <c r="M637" s="247"/>
      <c r="N637" s="248"/>
      <c r="O637" s="248"/>
      <c r="P637" s="248"/>
      <c r="Q637" s="248"/>
      <c r="R637" s="248"/>
      <c r="S637" s="248"/>
      <c r="T637" s="249"/>
      <c r="AT637" s="250" t="s">
        <v>148</v>
      </c>
      <c r="AU637" s="250" t="s">
        <v>86</v>
      </c>
      <c r="AV637" s="12" t="s">
        <v>86</v>
      </c>
      <c r="AW637" s="12" t="s">
        <v>33</v>
      </c>
      <c r="AX637" s="12" t="s">
        <v>77</v>
      </c>
      <c r="AY637" s="250" t="s">
        <v>138</v>
      </c>
    </row>
    <row r="638" s="12" customFormat="1">
      <c r="B638" s="239"/>
      <c r="C638" s="240"/>
      <c r="D638" s="241" t="s">
        <v>148</v>
      </c>
      <c r="E638" s="242" t="s">
        <v>1</v>
      </c>
      <c r="F638" s="243" t="s">
        <v>772</v>
      </c>
      <c r="G638" s="240"/>
      <c r="H638" s="244">
        <v>48.170000000000002</v>
      </c>
      <c r="I638" s="245"/>
      <c r="J638" s="240"/>
      <c r="K638" s="240"/>
      <c r="L638" s="246"/>
      <c r="M638" s="247"/>
      <c r="N638" s="248"/>
      <c r="O638" s="248"/>
      <c r="P638" s="248"/>
      <c r="Q638" s="248"/>
      <c r="R638" s="248"/>
      <c r="S638" s="248"/>
      <c r="T638" s="249"/>
      <c r="AT638" s="250" t="s">
        <v>148</v>
      </c>
      <c r="AU638" s="250" t="s">
        <v>86</v>
      </c>
      <c r="AV638" s="12" t="s">
        <v>86</v>
      </c>
      <c r="AW638" s="12" t="s">
        <v>33</v>
      </c>
      <c r="AX638" s="12" t="s">
        <v>77</v>
      </c>
      <c r="AY638" s="250" t="s">
        <v>138</v>
      </c>
    </row>
    <row r="639" s="12" customFormat="1">
      <c r="B639" s="239"/>
      <c r="C639" s="240"/>
      <c r="D639" s="241" t="s">
        <v>148</v>
      </c>
      <c r="E639" s="242" t="s">
        <v>1</v>
      </c>
      <c r="F639" s="243" t="s">
        <v>773</v>
      </c>
      <c r="G639" s="240"/>
      <c r="H639" s="244">
        <v>47.323999999999998</v>
      </c>
      <c r="I639" s="245"/>
      <c r="J639" s="240"/>
      <c r="K639" s="240"/>
      <c r="L639" s="246"/>
      <c r="M639" s="247"/>
      <c r="N639" s="248"/>
      <c r="O639" s="248"/>
      <c r="P639" s="248"/>
      <c r="Q639" s="248"/>
      <c r="R639" s="248"/>
      <c r="S639" s="248"/>
      <c r="T639" s="249"/>
      <c r="AT639" s="250" t="s">
        <v>148</v>
      </c>
      <c r="AU639" s="250" t="s">
        <v>86</v>
      </c>
      <c r="AV639" s="12" t="s">
        <v>86</v>
      </c>
      <c r="AW639" s="12" t="s">
        <v>33</v>
      </c>
      <c r="AX639" s="12" t="s">
        <v>77</v>
      </c>
      <c r="AY639" s="250" t="s">
        <v>138</v>
      </c>
    </row>
    <row r="640" s="12" customFormat="1">
      <c r="B640" s="239"/>
      <c r="C640" s="240"/>
      <c r="D640" s="241" t="s">
        <v>148</v>
      </c>
      <c r="E640" s="242" t="s">
        <v>1</v>
      </c>
      <c r="F640" s="243" t="s">
        <v>763</v>
      </c>
      <c r="G640" s="240"/>
      <c r="H640" s="244">
        <v>39.670000000000002</v>
      </c>
      <c r="I640" s="245"/>
      <c r="J640" s="240"/>
      <c r="K640" s="240"/>
      <c r="L640" s="246"/>
      <c r="M640" s="247"/>
      <c r="N640" s="248"/>
      <c r="O640" s="248"/>
      <c r="P640" s="248"/>
      <c r="Q640" s="248"/>
      <c r="R640" s="248"/>
      <c r="S640" s="248"/>
      <c r="T640" s="249"/>
      <c r="AT640" s="250" t="s">
        <v>148</v>
      </c>
      <c r="AU640" s="250" t="s">
        <v>86</v>
      </c>
      <c r="AV640" s="12" t="s">
        <v>86</v>
      </c>
      <c r="AW640" s="12" t="s">
        <v>33</v>
      </c>
      <c r="AX640" s="12" t="s">
        <v>77</v>
      </c>
      <c r="AY640" s="250" t="s">
        <v>138</v>
      </c>
    </row>
    <row r="641" s="12" customFormat="1">
      <c r="B641" s="239"/>
      <c r="C641" s="240"/>
      <c r="D641" s="241" t="s">
        <v>148</v>
      </c>
      <c r="E641" s="242" t="s">
        <v>1</v>
      </c>
      <c r="F641" s="243" t="s">
        <v>764</v>
      </c>
      <c r="G641" s="240"/>
      <c r="H641" s="244">
        <v>13.288</v>
      </c>
      <c r="I641" s="245"/>
      <c r="J641" s="240"/>
      <c r="K641" s="240"/>
      <c r="L641" s="246"/>
      <c r="M641" s="247"/>
      <c r="N641" s="248"/>
      <c r="O641" s="248"/>
      <c r="P641" s="248"/>
      <c r="Q641" s="248"/>
      <c r="R641" s="248"/>
      <c r="S641" s="248"/>
      <c r="T641" s="249"/>
      <c r="AT641" s="250" t="s">
        <v>148</v>
      </c>
      <c r="AU641" s="250" t="s">
        <v>86</v>
      </c>
      <c r="AV641" s="12" t="s">
        <v>86</v>
      </c>
      <c r="AW641" s="12" t="s">
        <v>33</v>
      </c>
      <c r="AX641" s="12" t="s">
        <v>77</v>
      </c>
      <c r="AY641" s="250" t="s">
        <v>138</v>
      </c>
    </row>
    <row r="642" s="12" customFormat="1">
      <c r="B642" s="239"/>
      <c r="C642" s="240"/>
      <c r="D642" s="241" t="s">
        <v>148</v>
      </c>
      <c r="E642" s="242" t="s">
        <v>1</v>
      </c>
      <c r="F642" s="243" t="s">
        <v>176</v>
      </c>
      <c r="G642" s="240"/>
      <c r="H642" s="244">
        <v>3.2999999999999998</v>
      </c>
      <c r="I642" s="245"/>
      <c r="J642" s="240"/>
      <c r="K642" s="240"/>
      <c r="L642" s="246"/>
      <c r="M642" s="247"/>
      <c r="N642" s="248"/>
      <c r="O642" s="248"/>
      <c r="P642" s="248"/>
      <c r="Q642" s="248"/>
      <c r="R642" s="248"/>
      <c r="S642" s="248"/>
      <c r="T642" s="249"/>
      <c r="AT642" s="250" t="s">
        <v>148</v>
      </c>
      <c r="AU642" s="250" t="s">
        <v>86</v>
      </c>
      <c r="AV642" s="12" t="s">
        <v>86</v>
      </c>
      <c r="AW642" s="12" t="s">
        <v>33</v>
      </c>
      <c r="AX642" s="12" t="s">
        <v>77</v>
      </c>
      <c r="AY642" s="250" t="s">
        <v>138</v>
      </c>
    </row>
    <row r="643" s="12" customFormat="1">
      <c r="B643" s="239"/>
      <c r="C643" s="240"/>
      <c r="D643" s="241" t="s">
        <v>148</v>
      </c>
      <c r="E643" s="242" t="s">
        <v>1</v>
      </c>
      <c r="F643" s="243" t="s">
        <v>177</v>
      </c>
      <c r="G643" s="240"/>
      <c r="H643" s="244">
        <v>3.105</v>
      </c>
      <c r="I643" s="245"/>
      <c r="J643" s="240"/>
      <c r="K643" s="240"/>
      <c r="L643" s="246"/>
      <c r="M643" s="247"/>
      <c r="N643" s="248"/>
      <c r="O643" s="248"/>
      <c r="P643" s="248"/>
      <c r="Q643" s="248"/>
      <c r="R643" s="248"/>
      <c r="S643" s="248"/>
      <c r="T643" s="249"/>
      <c r="AT643" s="250" t="s">
        <v>148</v>
      </c>
      <c r="AU643" s="250" t="s">
        <v>86</v>
      </c>
      <c r="AV643" s="12" t="s">
        <v>86</v>
      </c>
      <c r="AW643" s="12" t="s">
        <v>33</v>
      </c>
      <c r="AX643" s="12" t="s">
        <v>77</v>
      </c>
      <c r="AY643" s="250" t="s">
        <v>138</v>
      </c>
    </row>
    <row r="644" s="13" customFormat="1">
      <c r="B644" s="251"/>
      <c r="C644" s="252"/>
      <c r="D644" s="241" t="s">
        <v>148</v>
      </c>
      <c r="E644" s="253" t="s">
        <v>1</v>
      </c>
      <c r="F644" s="254" t="s">
        <v>155</v>
      </c>
      <c r="G644" s="252"/>
      <c r="H644" s="255">
        <v>198.892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AT644" s="261" t="s">
        <v>148</v>
      </c>
      <c r="AU644" s="261" t="s">
        <v>86</v>
      </c>
      <c r="AV644" s="13" t="s">
        <v>146</v>
      </c>
      <c r="AW644" s="13" t="s">
        <v>33</v>
      </c>
      <c r="AX644" s="13" t="s">
        <v>82</v>
      </c>
      <c r="AY644" s="261" t="s">
        <v>138</v>
      </c>
    </row>
    <row r="645" s="1" customFormat="1" ht="24" customHeight="1">
      <c r="B645" s="38"/>
      <c r="C645" s="226" t="s">
        <v>774</v>
      </c>
      <c r="D645" s="226" t="s">
        <v>141</v>
      </c>
      <c r="E645" s="227" t="s">
        <v>775</v>
      </c>
      <c r="F645" s="228" t="s">
        <v>776</v>
      </c>
      <c r="G645" s="229" t="s">
        <v>144</v>
      </c>
      <c r="H645" s="230">
        <v>208.732</v>
      </c>
      <c r="I645" s="231"/>
      <c r="J645" s="232">
        <f>ROUND(I645*H645,2)</f>
        <v>0</v>
      </c>
      <c r="K645" s="228" t="s">
        <v>158</v>
      </c>
      <c r="L645" s="43"/>
      <c r="M645" s="233" t="s">
        <v>1</v>
      </c>
      <c r="N645" s="234" t="s">
        <v>43</v>
      </c>
      <c r="O645" s="86"/>
      <c r="P645" s="235">
        <f>O645*H645</f>
        <v>0</v>
      </c>
      <c r="Q645" s="235">
        <v>0.00020000000000000001</v>
      </c>
      <c r="R645" s="235">
        <f>Q645*H645</f>
        <v>0.041746400000000003</v>
      </c>
      <c r="S645" s="235">
        <v>0</v>
      </c>
      <c r="T645" s="236">
        <f>S645*H645</f>
        <v>0</v>
      </c>
      <c r="AR645" s="237" t="s">
        <v>240</v>
      </c>
      <c r="AT645" s="237" t="s">
        <v>141</v>
      </c>
      <c r="AU645" s="237" t="s">
        <v>86</v>
      </c>
      <c r="AY645" s="17" t="s">
        <v>138</v>
      </c>
      <c r="BE645" s="238">
        <f>IF(N645="základní",J645,0)</f>
        <v>0</v>
      </c>
      <c r="BF645" s="238">
        <f>IF(N645="snížená",J645,0)</f>
        <v>0</v>
      </c>
      <c r="BG645" s="238">
        <f>IF(N645="zákl. přenesená",J645,0)</f>
        <v>0</v>
      </c>
      <c r="BH645" s="238">
        <f>IF(N645="sníž. přenesená",J645,0)</f>
        <v>0</v>
      </c>
      <c r="BI645" s="238">
        <f>IF(N645="nulová",J645,0)</f>
        <v>0</v>
      </c>
      <c r="BJ645" s="17" t="s">
        <v>86</v>
      </c>
      <c r="BK645" s="238">
        <f>ROUND(I645*H645,2)</f>
        <v>0</v>
      </c>
      <c r="BL645" s="17" t="s">
        <v>240</v>
      </c>
      <c r="BM645" s="237" t="s">
        <v>777</v>
      </c>
    </row>
    <row r="646" s="12" customFormat="1">
      <c r="B646" s="239"/>
      <c r="C646" s="240"/>
      <c r="D646" s="241" t="s">
        <v>148</v>
      </c>
      <c r="E646" s="242" t="s">
        <v>1</v>
      </c>
      <c r="F646" s="243" t="s">
        <v>760</v>
      </c>
      <c r="G646" s="240"/>
      <c r="H646" s="244">
        <v>45.634999999999998</v>
      </c>
      <c r="I646" s="245"/>
      <c r="J646" s="240"/>
      <c r="K646" s="240"/>
      <c r="L646" s="246"/>
      <c r="M646" s="247"/>
      <c r="N646" s="248"/>
      <c r="O646" s="248"/>
      <c r="P646" s="248"/>
      <c r="Q646" s="248"/>
      <c r="R646" s="248"/>
      <c r="S646" s="248"/>
      <c r="T646" s="249"/>
      <c r="AT646" s="250" t="s">
        <v>148</v>
      </c>
      <c r="AU646" s="250" t="s">
        <v>86</v>
      </c>
      <c r="AV646" s="12" t="s">
        <v>86</v>
      </c>
      <c r="AW646" s="12" t="s">
        <v>33</v>
      </c>
      <c r="AX646" s="12" t="s">
        <v>77</v>
      </c>
      <c r="AY646" s="250" t="s">
        <v>138</v>
      </c>
    </row>
    <row r="647" s="12" customFormat="1">
      <c r="B647" s="239"/>
      <c r="C647" s="240"/>
      <c r="D647" s="241" t="s">
        <v>148</v>
      </c>
      <c r="E647" s="242" t="s">
        <v>1</v>
      </c>
      <c r="F647" s="243" t="s">
        <v>761</v>
      </c>
      <c r="G647" s="240"/>
      <c r="H647" s="244">
        <v>49.770000000000003</v>
      </c>
      <c r="I647" s="245"/>
      <c r="J647" s="240"/>
      <c r="K647" s="240"/>
      <c r="L647" s="246"/>
      <c r="M647" s="247"/>
      <c r="N647" s="248"/>
      <c r="O647" s="248"/>
      <c r="P647" s="248"/>
      <c r="Q647" s="248"/>
      <c r="R647" s="248"/>
      <c r="S647" s="248"/>
      <c r="T647" s="249"/>
      <c r="AT647" s="250" t="s">
        <v>148</v>
      </c>
      <c r="AU647" s="250" t="s">
        <v>86</v>
      </c>
      <c r="AV647" s="12" t="s">
        <v>86</v>
      </c>
      <c r="AW647" s="12" t="s">
        <v>33</v>
      </c>
      <c r="AX647" s="12" t="s">
        <v>77</v>
      </c>
      <c r="AY647" s="250" t="s">
        <v>138</v>
      </c>
    </row>
    <row r="648" s="12" customFormat="1">
      <c r="B648" s="239"/>
      <c r="C648" s="240"/>
      <c r="D648" s="241" t="s">
        <v>148</v>
      </c>
      <c r="E648" s="242" t="s">
        <v>1</v>
      </c>
      <c r="F648" s="243" t="s">
        <v>762</v>
      </c>
      <c r="G648" s="240"/>
      <c r="H648" s="244">
        <v>48.923999999999999</v>
      </c>
      <c r="I648" s="245"/>
      <c r="J648" s="240"/>
      <c r="K648" s="240"/>
      <c r="L648" s="246"/>
      <c r="M648" s="247"/>
      <c r="N648" s="248"/>
      <c r="O648" s="248"/>
      <c r="P648" s="248"/>
      <c r="Q648" s="248"/>
      <c r="R648" s="248"/>
      <c r="S648" s="248"/>
      <c r="T648" s="249"/>
      <c r="AT648" s="250" t="s">
        <v>148</v>
      </c>
      <c r="AU648" s="250" t="s">
        <v>86</v>
      </c>
      <c r="AV648" s="12" t="s">
        <v>86</v>
      </c>
      <c r="AW648" s="12" t="s">
        <v>33</v>
      </c>
      <c r="AX648" s="12" t="s">
        <v>77</v>
      </c>
      <c r="AY648" s="250" t="s">
        <v>138</v>
      </c>
    </row>
    <row r="649" s="12" customFormat="1">
      <c r="B649" s="239"/>
      <c r="C649" s="240"/>
      <c r="D649" s="241" t="s">
        <v>148</v>
      </c>
      <c r="E649" s="242" t="s">
        <v>1</v>
      </c>
      <c r="F649" s="243" t="s">
        <v>763</v>
      </c>
      <c r="G649" s="240"/>
      <c r="H649" s="244">
        <v>39.670000000000002</v>
      </c>
      <c r="I649" s="245"/>
      <c r="J649" s="240"/>
      <c r="K649" s="240"/>
      <c r="L649" s="246"/>
      <c r="M649" s="247"/>
      <c r="N649" s="248"/>
      <c r="O649" s="248"/>
      <c r="P649" s="248"/>
      <c r="Q649" s="248"/>
      <c r="R649" s="248"/>
      <c r="S649" s="248"/>
      <c r="T649" s="249"/>
      <c r="AT649" s="250" t="s">
        <v>148</v>
      </c>
      <c r="AU649" s="250" t="s">
        <v>86</v>
      </c>
      <c r="AV649" s="12" t="s">
        <v>86</v>
      </c>
      <c r="AW649" s="12" t="s">
        <v>33</v>
      </c>
      <c r="AX649" s="12" t="s">
        <v>77</v>
      </c>
      <c r="AY649" s="250" t="s">
        <v>138</v>
      </c>
    </row>
    <row r="650" s="12" customFormat="1">
      <c r="B650" s="239"/>
      <c r="C650" s="240"/>
      <c r="D650" s="241" t="s">
        <v>148</v>
      </c>
      <c r="E650" s="242" t="s">
        <v>1</v>
      </c>
      <c r="F650" s="243" t="s">
        <v>764</v>
      </c>
      <c r="G650" s="240"/>
      <c r="H650" s="244">
        <v>13.288</v>
      </c>
      <c r="I650" s="245"/>
      <c r="J650" s="240"/>
      <c r="K650" s="240"/>
      <c r="L650" s="246"/>
      <c r="M650" s="247"/>
      <c r="N650" s="248"/>
      <c r="O650" s="248"/>
      <c r="P650" s="248"/>
      <c r="Q650" s="248"/>
      <c r="R650" s="248"/>
      <c r="S650" s="248"/>
      <c r="T650" s="249"/>
      <c r="AT650" s="250" t="s">
        <v>148</v>
      </c>
      <c r="AU650" s="250" t="s">
        <v>86</v>
      </c>
      <c r="AV650" s="12" t="s">
        <v>86</v>
      </c>
      <c r="AW650" s="12" t="s">
        <v>33</v>
      </c>
      <c r="AX650" s="12" t="s">
        <v>77</v>
      </c>
      <c r="AY650" s="250" t="s">
        <v>138</v>
      </c>
    </row>
    <row r="651" s="12" customFormat="1">
      <c r="B651" s="239"/>
      <c r="C651" s="240"/>
      <c r="D651" s="241" t="s">
        <v>148</v>
      </c>
      <c r="E651" s="242" t="s">
        <v>1</v>
      </c>
      <c r="F651" s="243" t="s">
        <v>765</v>
      </c>
      <c r="G651" s="240"/>
      <c r="H651" s="244">
        <v>5.6449999999999996</v>
      </c>
      <c r="I651" s="245"/>
      <c r="J651" s="240"/>
      <c r="K651" s="240"/>
      <c r="L651" s="246"/>
      <c r="M651" s="247"/>
      <c r="N651" s="248"/>
      <c r="O651" s="248"/>
      <c r="P651" s="248"/>
      <c r="Q651" s="248"/>
      <c r="R651" s="248"/>
      <c r="S651" s="248"/>
      <c r="T651" s="249"/>
      <c r="AT651" s="250" t="s">
        <v>148</v>
      </c>
      <c r="AU651" s="250" t="s">
        <v>86</v>
      </c>
      <c r="AV651" s="12" t="s">
        <v>86</v>
      </c>
      <c r="AW651" s="12" t="s">
        <v>33</v>
      </c>
      <c r="AX651" s="12" t="s">
        <v>77</v>
      </c>
      <c r="AY651" s="250" t="s">
        <v>138</v>
      </c>
    </row>
    <row r="652" s="12" customFormat="1">
      <c r="B652" s="239"/>
      <c r="C652" s="240"/>
      <c r="D652" s="241" t="s">
        <v>148</v>
      </c>
      <c r="E652" s="242" t="s">
        <v>1</v>
      </c>
      <c r="F652" s="243" t="s">
        <v>766</v>
      </c>
      <c r="G652" s="240"/>
      <c r="H652" s="244">
        <v>5.7999999999999998</v>
      </c>
      <c r="I652" s="245"/>
      <c r="J652" s="240"/>
      <c r="K652" s="240"/>
      <c r="L652" s="246"/>
      <c r="M652" s="247"/>
      <c r="N652" s="248"/>
      <c r="O652" s="248"/>
      <c r="P652" s="248"/>
      <c r="Q652" s="248"/>
      <c r="R652" s="248"/>
      <c r="S652" s="248"/>
      <c r="T652" s="249"/>
      <c r="AT652" s="250" t="s">
        <v>148</v>
      </c>
      <c r="AU652" s="250" t="s">
        <v>86</v>
      </c>
      <c r="AV652" s="12" t="s">
        <v>86</v>
      </c>
      <c r="AW652" s="12" t="s">
        <v>33</v>
      </c>
      <c r="AX652" s="12" t="s">
        <v>77</v>
      </c>
      <c r="AY652" s="250" t="s">
        <v>138</v>
      </c>
    </row>
    <row r="653" s="13" customFormat="1">
      <c r="B653" s="251"/>
      <c r="C653" s="252"/>
      <c r="D653" s="241" t="s">
        <v>148</v>
      </c>
      <c r="E653" s="253" t="s">
        <v>1</v>
      </c>
      <c r="F653" s="254" t="s">
        <v>155</v>
      </c>
      <c r="G653" s="252"/>
      <c r="H653" s="255">
        <v>208.732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AT653" s="261" t="s">
        <v>148</v>
      </c>
      <c r="AU653" s="261" t="s">
        <v>86</v>
      </c>
      <c r="AV653" s="13" t="s">
        <v>146</v>
      </c>
      <c r="AW653" s="13" t="s">
        <v>33</v>
      </c>
      <c r="AX653" s="13" t="s">
        <v>82</v>
      </c>
      <c r="AY653" s="261" t="s">
        <v>138</v>
      </c>
    </row>
    <row r="654" s="1" customFormat="1" ht="24" customHeight="1">
      <c r="B654" s="38"/>
      <c r="C654" s="226" t="s">
        <v>778</v>
      </c>
      <c r="D654" s="226" t="s">
        <v>141</v>
      </c>
      <c r="E654" s="227" t="s">
        <v>779</v>
      </c>
      <c r="F654" s="228" t="s">
        <v>780</v>
      </c>
      <c r="G654" s="229" t="s">
        <v>144</v>
      </c>
      <c r="H654" s="230">
        <v>208.732</v>
      </c>
      <c r="I654" s="231"/>
      <c r="J654" s="232">
        <f>ROUND(I654*H654,2)</f>
        <v>0</v>
      </c>
      <c r="K654" s="228" t="s">
        <v>781</v>
      </c>
      <c r="L654" s="43"/>
      <c r="M654" s="233" t="s">
        <v>1</v>
      </c>
      <c r="N654" s="234" t="s">
        <v>43</v>
      </c>
      <c r="O654" s="86"/>
      <c r="P654" s="235">
        <f>O654*H654</f>
        <v>0</v>
      </c>
      <c r="Q654" s="235">
        <v>0.00029</v>
      </c>
      <c r="R654" s="235">
        <f>Q654*H654</f>
        <v>0.060532280000000001</v>
      </c>
      <c r="S654" s="235">
        <v>0</v>
      </c>
      <c r="T654" s="236">
        <f>S654*H654</f>
        <v>0</v>
      </c>
      <c r="AR654" s="237" t="s">
        <v>240</v>
      </c>
      <c r="AT654" s="237" t="s">
        <v>141</v>
      </c>
      <c r="AU654" s="237" t="s">
        <v>86</v>
      </c>
      <c r="AY654" s="17" t="s">
        <v>138</v>
      </c>
      <c r="BE654" s="238">
        <f>IF(N654="základní",J654,0)</f>
        <v>0</v>
      </c>
      <c r="BF654" s="238">
        <f>IF(N654="snížená",J654,0)</f>
        <v>0</v>
      </c>
      <c r="BG654" s="238">
        <f>IF(N654="zákl. přenesená",J654,0)</f>
        <v>0</v>
      </c>
      <c r="BH654" s="238">
        <f>IF(N654="sníž. přenesená",J654,0)</f>
        <v>0</v>
      </c>
      <c r="BI654" s="238">
        <f>IF(N654="nulová",J654,0)</f>
        <v>0</v>
      </c>
      <c r="BJ654" s="17" t="s">
        <v>86</v>
      </c>
      <c r="BK654" s="238">
        <f>ROUND(I654*H654,2)</f>
        <v>0</v>
      </c>
      <c r="BL654" s="17" t="s">
        <v>240</v>
      </c>
      <c r="BM654" s="237" t="s">
        <v>782</v>
      </c>
    </row>
    <row r="655" s="12" customFormat="1">
      <c r="B655" s="239"/>
      <c r="C655" s="240"/>
      <c r="D655" s="241" t="s">
        <v>148</v>
      </c>
      <c r="E655" s="242" t="s">
        <v>1</v>
      </c>
      <c r="F655" s="243" t="s">
        <v>760</v>
      </c>
      <c r="G655" s="240"/>
      <c r="H655" s="244">
        <v>45.634999999999998</v>
      </c>
      <c r="I655" s="245"/>
      <c r="J655" s="240"/>
      <c r="K655" s="240"/>
      <c r="L655" s="246"/>
      <c r="M655" s="247"/>
      <c r="N655" s="248"/>
      <c r="O655" s="248"/>
      <c r="P655" s="248"/>
      <c r="Q655" s="248"/>
      <c r="R655" s="248"/>
      <c r="S655" s="248"/>
      <c r="T655" s="249"/>
      <c r="AT655" s="250" t="s">
        <v>148</v>
      </c>
      <c r="AU655" s="250" t="s">
        <v>86</v>
      </c>
      <c r="AV655" s="12" t="s">
        <v>86</v>
      </c>
      <c r="AW655" s="12" t="s">
        <v>33</v>
      </c>
      <c r="AX655" s="12" t="s">
        <v>77</v>
      </c>
      <c r="AY655" s="250" t="s">
        <v>138</v>
      </c>
    </row>
    <row r="656" s="12" customFormat="1">
      <c r="B656" s="239"/>
      <c r="C656" s="240"/>
      <c r="D656" s="241" t="s">
        <v>148</v>
      </c>
      <c r="E656" s="242" t="s">
        <v>1</v>
      </c>
      <c r="F656" s="243" t="s">
        <v>761</v>
      </c>
      <c r="G656" s="240"/>
      <c r="H656" s="244">
        <v>49.770000000000003</v>
      </c>
      <c r="I656" s="245"/>
      <c r="J656" s="240"/>
      <c r="K656" s="240"/>
      <c r="L656" s="246"/>
      <c r="M656" s="247"/>
      <c r="N656" s="248"/>
      <c r="O656" s="248"/>
      <c r="P656" s="248"/>
      <c r="Q656" s="248"/>
      <c r="R656" s="248"/>
      <c r="S656" s="248"/>
      <c r="T656" s="249"/>
      <c r="AT656" s="250" t="s">
        <v>148</v>
      </c>
      <c r="AU656" s="250" t="s">
        <v>86</v>
      </c>
      <c r="AV656" s="12" t="s">
        <v>86</v>
      </c>
      <c r="AW656" s="12" t="s">
        <v>33</v>
      </c>
      <c r="AX656" s="12" t="s">
        <v>77</v>
      </c>
      <c r="AY656" s="250" t="s">
        <v>138</v>
      </c>
    </row>
    <row r="657" s="12" customFormat="1">
      <c r="B657" s="239"/>
      <c r="C657" s="240"/>
      <c r="D657" s="241" t="s">
        <v>148</v>
      </c>
      <c r="E657" s="242" t="s">
        <v>1</v>
      </c>
      <c r="F657" s="243" t="s">
        <v>762</v>
      </c>
      <c r="G657" s="240"/>
      <c r="H657" s="244">
        <v>48.923999999999999</v>
      </c>
      <c r="I657" s="245"/>
      <c r="J657" s="240"/>
      <c r="K657" s="240"/>
      <c r="L657" s="246"/>
      <c r="M657" s="247"/>
      <c r="N657" s="248"/>
      <c r="O657" s="248"/>
      <c r="P657" s="248"/>
      <c r="Q657" s="248"/>
      <c r="R657" s="248"/>
      <c r="S657" s="248"/>
      <c r="T657" s="249"/>
      <c r="AT657" s="250" t="s">
        <v>148</v>
      </c>
      <c r="AU657" s="250" t="s">
        <v>86</v>
      </c>
      <c r="AV657" s="12" t="s">
        <v>86</v>
      </c>
      <c r="AW657" s="12" t="s">
        <v>33</v>
      </c>
      <c r="AX657" s="12" t="s">
        <v>77</v>
      </c>
      <c r="AY657" s="250" t="s">
        <v>138</v>
      </c>
    </row>
    <row r="658" s="12" customFormat="1">
      <c r="B658" s="239"/>
      <c r="C658" s="240"/>
      <c r="D658" s="241" t="s">
        <v>148</v>
      </c>
      <c r="E658" s="242" t="s">
        <v>1</v>
      </c>
      <c r="F658" s="243" t="s">
        <v>763</v>
      </c>
      <c r="G658" s="240"/>
      <c r="H658" s="244">
        <v>39.670000000000002</v>
      </c>
      <c r="I658" s="245"/>
      <c r="J658" s="240"/>
      <c r="K658" s="240"/>
      <c r="L658" s="246"/>
      <c r="M658" s="247"/>
      <c r="N658" s="248"/>
      <c r="O658" s="248"/>
      <c r="P658" s="248"/>
      <c r="Q658" s="248"/>
      <c r="R658" s="248"/>
      <c r="S658" s="248"/>
      <c r="T658" s="249"/>
      <c r="AT658" s="250" t="s">
        <v>148</v>
      </c>
      <c r="AU658" s="250" t="s">
        <v>86</v>
      </c>
      <c r="AV658" s="12" t="s">
        <v>86</v>
      </c>
      <c r="AW658" s="12" t="s">
        <v>33</v>
      </c>
      <c r="AX658" s="12" t="s">
        <v>77</v>
      </c>
      <c r="AY658" s="250" t="s">
        <v>138</v>
      </c>
    </row>
    <row r="659" s="12" customFormat="1">
      <c r="B659" s="239"/>
      <c r="C659" s="240"/>
      <c r="D659" s="241" t="s">
        <v>148</v>
      </c>
      <c r="E659" s="242" t="s">
        <v>1</v>
      </c>
      <c r="F659" s="243" t="s">
        <v>764</v>
      </c>
      <c r="G659" s="240"/>
      <c r="H659" s="244">
        <v>13.288</v>
      </c>
      <c r="I659" s="245"/>
      <c r="J659" s="240"/>
      <c r="K659" s="240"/>
      <c r="L659" s="246"/>
      <c r="M659" s="247"/>
      <c r="N659" s="248"/>
      <c r="O659" s="248"/>
      <c r="P659" s="248"/>
      <c r="Q659" s="248"/>
      <c r="R659" s="248"/>
      <c r="S659" s="248"/>
      <c r="T659" s="249"/>
      <c r="AT659" s="250" t="s">
        <v>148</v>
      </c>
      <c r="AU659" s="250" t="s">
        <v>86</v>
      </c>
      <c r="AV659" s="12" t="s">
        <v>86</v>
      </c>
      <c r="AW659" s="12" t="s">
        <v>33</v>
      </c>
      <c r="AX659" s="12" t="s">
        <v>77</v>
      </c>
      <c r="AY659" s="250" t="s">
        <v>138</v>
      </c>
    </row>
    <row r="660" s="12" customFormat="1">
      <c r="B660" s="239"/>
      <c r="C660" s="240"/>
      <c r="D660" s="241" t="s">
        <v>148</v>
      </c>
      <c r="E660" s="242" t="s">
        <v>1</v>
      </c>
      <c r="F660" s="243" t="s">
        <v>765</v>
      </c>
      <c r="G660" s="240"/>
      <c r="H660" s="244">
        <v>5.6449999999999996</v>
      </c>
      <c r="I660" s="245"/>
      <c r="J660" s="240"/>
      <c r="K660" s="240"/>
      <c r="L660" s="246"/>
      <c r="M660" s="247"/>
      <c r="N660" s="248"/>
      <c r="O660" s="248"/>
      <c r="P660" s="248"/>
      <c r="Q660" s="248"/>
      <c r="R660" s="248"/>
      <c r="S660" s="248"/>
      <c r="T660" s="249"/>
      <c r="AT660" s="250" t="s">
        <v>148</v>
      </c>
      <c r="AU660" s="250" t="s">
        <v>86</v>
      </c>
      <c r="AV660" s="12" t="s">
        <v>86</v>
      </c>
      <c r="AW660" s="12" t="s">
        <v>33</v>
      </c>
      <c r="AX660" s="12" t="s">
        <v>77</v>
      </c>
      <c r="AY660" s="250" t="s">
        <v>138</v>
      </c>
    </row>
    <row r="661" s="12" customFormat="1">
      <c r="B661" s="239"/>
      <c r="C661" s="240"/>
      <c r="D661" s="241" t="s">
        <v>148</v>
      </c>
      <c r="E661" s="242" t="s">
        <v>1</v>
      </c>
      <c r="F661" s="243" t="s">
        <v>766</v>
      </c>
      <c r="G661" s="240"/>
      <c r="H661" s="244">
        <v>5.7999999999999998</v>
      </c>
      <c r="I661" s="245"/>
      <c r="J661" s="240"/>
      <c r="K661" s="240"/>
      <c r="L661" s="246"/>
      <c r="M661" s="247"/>
      <c r="N661" s="248"/>
      <c r="O661" s="248"/>
      <c r="P661" s="248"/>
      <c r="Q661" s="248"/>
      <c r="R661" s="248"/>
      <c r="S661" s="248"/>
      <c r="T661" s="249"/>
      <c r="AT661" s="250" t="s">
        <v>148</v>
      </c>
      <c r="AU661" s="250" t="s">
        <v>86</v>
      </c>
      <c r="AV661" s="12" t="s">
        <v>86</v>
      </c>
      <c r="AW661" s="12" t="s">
        <v>33</v>
      </c>
      <c r="AX661" s="12" t="s">
        <v>77</v>
      </c>
      <c r="AY661" s="250" t="s">
        <v>138</v>
      </c>
    </row>
    <row r="662" s="13" customFormat="1">
      <c r="B662" s="251"/>
      <c r="C662" s="252"/>
      <c r="D662" s="241" t="s">
        <v>148</v>
      </c>
      <c r="E662" s="253" t="s">
        <v>1</v>
      </c>
      <c r="F662" s="254" t="s">
        <v>155</v>
      </c>
      <c r="G662" s="252"/>
      <c r="H662" s="255">
        <v>208.732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AT662" s="261" t="s">
        <v>148</v>
      </c>
      <c r="AU662" s="261" t="s">
        <v>86</v>
      </c>
      <c r="AV662" s="13" t="s">
        <v>146</v>
      </c>
      <c r="AW662" s="13" t="s">
        <v>33</v>
      </c>
      <c r="AX662" s="13" t="s">
        <v>82</v>
      </c>
      <c r="AY662" s="261" t="s">
        <v>138</v>
      </c>
    </row>
    <row r="663" s="11" customFormat="1" ht="25.92" customHeight="1">
      <c r="B663" s="211"/>
      <c r="C663" s="212"/>
      <c r="D663" s="213" t="s">
        <v>76</v>
      </c>
      <c r="E663" s="214" t="s">
        <v>783</v>
      </c>
      <c r="F663" s="214" t="s">
        <v>784</v>
      </c>
      <c r="G663" s="212"/>
      <c r="H663" s="212"/>
      <c r="I663" s="215"/>
      <c r="J663" s="199">
        <f>BK663</f>
        <v>0</v>
      </c>
      <c r="K663" s="212"/>
      <c r="L663" s="216"/>
      <c r="M663" s="217"/>
      <c r="N663" s="218"/>
      <c r="O663" s="218"/>
      <c r="P663" s="219">
        <f>P664</f>
        <v>0</v>
      </c>
      <c r="Q663" s="218"/>
      <c r="R663" s="219">
        <f>R664</f>
        <v>0</v>
      </c>
      <c r="S663" s="218"/>
      <c r="T663" s="220">
        <f>T664</f>
        <v>0</v>
      </c>
      <c r="AR663" s="221" t="s">
        <v>167</v>
      </c>
      <c r="AT663" s="222" t="s">
        <v>76</v>
      </c>
      <c r="AU663" s="222" t="s">
        <v>77</v>
      </c>
      <c r="AY663" s="221" t="s">
        <v>138</v>
      </c>
      <c r="BK663" s="223">
        <f>BK664</f>
        <v>0</v>
      </c>
    </row>
    <row r="664" s="11" customFormat="1" ht="22.8" customHeight="1">
      <c r="B664" s="211"/>
      <c r="C664" s="212"/>
      <c r="D664" s="213" t="s">
        <v>76</v>
      </c>
      <c r="E664" s="224" t="s">
        <v>785</v>
      </c>
      <c r="F664" s="224" t="s">
        <v>786</v>
      </c>
      <c r="G664" s="212"/>
      <c r="H664" s="212"/>
      <c r="I664" s="215"/>
      <c r="J664" s="225">
        <f>BK664</f>
        <v>0</v>
      </c>
      <c r="K664" s="212"/>
      <c r="L664" s="216"/>
      <c r="M664" s="217"/>
      <c r="N664" s="218"/>
      <c r="O664" s="218"/>
      <c r="P664" s="219">
        <f>P665</f>
        <v>0</v>
      </c>
      <c r="Q664" s="218"/>
      <c r="R664" s="219">
        <f>R665</f>
        <v>0</v>
      </c>
      <c r="S664" s="218"/>
      <c r="T664" s="220">
        <f>T665</f>
        <v>0</v>
      </c>
      <c r="AR664" s="221" t="s">
        <v>167</v>
      </c>
      <c r="AT664" s="222" t="s">
        <v>76</v>
      </c>
      <c r="AU664" s="222" t="s">
        <v>82</v>
      </c>
      <c r="AY664" s="221" t="s">
        <v>138</v>
      </c>
      <c r="BK664" s="223">
        <f>BK665</f>
        <v>0</v>
      </c>
    </row>
    <row r="665" s="1" customFormat="1" ht="16.5" customHeight="1">
      <c r="B665" s="38"/>
      <c r="C665" s="226" t="s">
        <v>787</v>
      </c>
      <c r="D665" s="226" t="s">
        <v>141</v>
      </c>
      <c r="E665" s="227" t="s">
        <v>788</v>
      </c>
      <c r="F665" s="228" t="s">
        <v>789</v>
      </c>
      <c r="G665" s="229" t="s">
        <v>790</v>
      </c>
      <c r="H665" s="293"/>
      <c r="I665" s="231"/>
      <c r="J665" s="232">
        <f>ROUND(I665*H665,2)</f>
        <v>0</v>
      </c>
      <c r="K665" s="228" t="s">
        <v>145</v>
      </c>
      <c r="L665" s="43"/>
      <c r="M665" s="233" t="s">
        <v>1</v>
      </c>
      <c r="N665" s="234" t="s">
        <v>43</v>
      </c>
      <c r="O665" s="86"/>
      <c r="P665" s="235">
        <f>O665*H665</f>
        <v>0</v>
      </c>
      <c r="Q665" s="235">
        <v>0</v>
      </c>
      <c r="R665" s="235">
        <f>Q665*H665</f>
        <v>0</v>
      </c>
      <c r="S665" s="235">
        <v>0</v>
      </c>
      <c r="T665" s="236">
        <f>S665*H665</f>
        <v>0</v>
      </c>
      <c r="AR665" s="237" t="s">
        <v>791</v>
      </c>
      <c r="AT665" s="237" t="s">
        <v>141</v>
      </c>
      <c r="AU665" s="237" t="s">
        <v>86</v>
      </c>
      <c r="AY665" s="17" t="s">
        <v>138</v>
      </c>
      <c r="BE665" s="238">
        <f>IF(N665="základní",J665,0)</f>
        <v>0</v>
      </c>
      <c r="BF665" s="238">
        <f>IF(N665="snížená",J665,0)</f>
        <v>0</v>
      </c>
      <c r="BG665" s="238">
        <f>IF(N665="zákl. přenesená",J665,0)</f>
        <v>0</v>
      </c>
      <c r="BH665" s="238">
        <f>IF(N665="sníž. přenesená",J665,0)</f>
        <v>0</v>
      </c>
      <c r="BI665" s="238">
        <f>IF(N665="nulová",J665,0)</f>
        <v>0</v>
      </c>
      <c r="BJ665" s="17" t="s">
        <v>86</v>
      </c>
      <c r="BK665" s="238">
        <f>ROUND(I665*H665,2)</f>
        <v>0</v>
      </c>
      <c r="BL665" s="17" t="s">
        <v>791</v>
      </c>
      <c r="BM665" s="237" t="s">
        <v>792</v>
      </c>
    </row>
    <row r="666" s="1" customFormat="1" ht="49.92" customHeight="1">
      <c r="B666" s="38"/>
      <c r="C666" s="39"/>
      <c r="D666" s="39"/>
      <c r="E666" s="214" t="s">
        <v>793</v>
      </c>
      <c r="F666" s="214" t="s">
        <v>794</v>
      </c>
      <c r="G666" s="39"/>
      <c r="H666" s="39"/>
      <c r="I666" s="139"/>
      <c r="J666" s="199">
        <f>BK666</f>
        <v>0</v>
      </c>
      <c r="K666" s="39"/>
      <c r="L666" s="43"/>
      <c r="M666" s="294"/>
      <c r="N666" s="86"/>
      <c r="O666" s="86"/>
      <c r="P666" s="86"/>
      <c r="Q666" s="86"/>
      <c r="R666" s="86"/>
      <c r="S666" s="86"/>
      <c r="T666" s="87"/>
      <c r="AT666" s="17" t="s">
        <v>76</v>
      </c>
      <c r="AU666" s="17" t="s">
        <v>77</v>
      </c>
      <c r="AY666" s="17" t="s">
        <v>795</v>
      </c>
      <c r="BK666" s="238">
        <f>SUM(BK667:BK671)</f>
        <v>0</v>
      </c>
    </row>
    <row r="667" s="1" customFormat="1" ht="16.32" customHeight="1">
      <c r="B667" s="38"/>
      <c r="C667" s="295" t="s">
        <v>1</v>
      </c>
      <c r="D667" s="295" t="s">
        <v>141</v>
      </c>
      <c r="E667" s="296" t="s">
        <v>1</v>
      </c>
      <c r="F667" s="297" t="s">
        <v>1</v>
      </c>
      <c r="G667" s="298" t="s">
        <v>1</v>
      </c>
      <c r="H667" s="299"/>
      <c r="I667" s="300"/>
      <c r="J667" s="301">
        <f>BK667</f>
        <v>0</v>
      </c>
      <c r="K667" s="302"/>
      <c r="L667" s="43"/>
      <c r="M667" s="303" t="s">
        <v>1</v>
      </c>
      <c r="N667" s="304" t="s">
        <v>43</v>
      </c>
      <c r="O667" s="86"/>
      <c r="P667" s="86"/>
      <c r="Q667" s="86"/>
      <c r="R667" s="86"/>
      <c r="S667" s="86"/>
      <c r="T667" s="87"/>
      <c r="AT667" s="17" t="s">
        <v>795</v>
      </c>
      <c r="AU667" s="17" t="s">
        <v>82</v>
      </c>
      <c r="AY667" s="17" t="s">
        <v>795</v>
      </c>
      <c r="BE667" s="238">
        <f>IF(N667="základní",J667,0)</f>
        <v>0</v>
      </c>
      <c r="BF667" s="238">
        <f>IF(N667="snížená",J667,0)</f>
        <v>0</v>
      </c>
      <c r="BG667" s="238">
        <f>IF(N667="zákl. přenesená",J667,0)</f>
        <v>0</v>
      </c>
      <c r="BH667" s="238">
        <f>IF(N667="sníž. přenesená",J667,0)</f>
        <v>0</v>
      </c>
      <c r="BI667" s="238">
        <f>IF(N667="nulová",J667,0)</f>
        <v>0</v>
      </c>
      <c r="BJ667" s="17" t="s">
        <v>86</v>
      </c>
      <c r="BK667" s="238">
        <f>I667*H667</f>
        <v>0</v>
      </c>
    </row>
    <row r="668" s="1" customFormat="1" ht="16.32" customHeight="1">
      <c r="B668" s="38"/>
      <c r="C668" s="295" t="s">
        <v>1</v>
      </c>
      <c r="D668" s="295" t="s">
        <v>141</v>
      </c>
      <c r="E668" s="296" t="s">
        <v>1</v>
      </c>
      <c r="F668" s="297" t="s">
        <v>1</v>
      </c>
      <c r="G668" s="298" t="s">
        <v>1</v>
      </c>
      <c r="H668" s="299"/>
      <c r="I668" s="300"/>
      <c r="J668" s="301">
        <f>BK668</f>
        <v>0</v>
      </c>
      <c r="K668" s="302"/>
      <c r="L668" s="43"/>
      <c r="M668" s="303" t="s">
        <v>1</v>
      </c>
      <c r="N668" s="304" t="s">
        <v>43</v>
      </c>
      <c r="O668" s="86"/>
      <c r="P668" s="86"/>
      <c r="Q668" s="86"/>
      <c r="R668" s="86"/>
      <c r="S668" s="86"/>
      <c r="T668" s="87"/>
      <c r="AT668" s="17" t="s">
        <v>795</v>
      </c>
      <c r="AU668" s="17" t="s">
        <v>82</v>
      </c>
      <c r="AY668" s="17" t="s">
        <v>795</v>
      </c>
      <c r="BE668" s="238">
        <f>IF(N668="základní",J668,0)</f>
        <v>0</v>
      </c>
      <c r="BF668" s="238">
        <f>IF(N668="snížená",J668,0)</f>
        <v>0</v>
      </c>
      <c r="BG668" s="238">
        <f>IF(N668="zákl. přenesená",J668,0)</f>
        <v>0</v>
      </c>
      <c r="BH668" s="238">
        <f>IF(N668="sníž. přenesená",J668,0)</f>
        <v>0</v>
      </c>
      <c r="BI668" s="238">
        <f>IF(N668="nulová",J668,0)</f>
        <v>0</v>
      </c>
      <c r="BJ668" s="17" t="s">
        <v>86</v>
      </c>
      <c r="BK668" s="238">
        <f>I668*H668</f>
        <v>0</v>
      </c>
    </row>
    <row r="669" s="1" customFormat="1" ht="16.32" customHeight="1">
      <c r="B669" s="38"/>
      <c r="C669" s="295" t="s">
        <v>1</v>
      </c>
      <c r="D669" s="295" t="s">
        <v>141</v>
      </c>
      <c r="E669" s="296" t="s">
        <v>1</v>
      </c>
      <c r="F669" s="297" t="s">
        <v>1</v>
      </c>
      <c r="G669" s="298" t="s">
        <v>1</v>
      </c>
      <c r="H669" s="299"/>
      <c r="I669" s="300"/>
      <c r="J669" s="301">
        <f>BK669</f>
        <v>0</v>
      </c>
      <c r="K669" s="302"/>
      <c r="L669" s="43"/>
      <c r="M669" s="303" t="s">
        <v>1</v>
      </c>
      <c r="N669" s="304" t="s">
        <v>43</v>
      </c>
      <c r="O669" s="86"/>
      <c r="P669" s="86"/>
      <c r="Q669" s="86"/>
      <c r="R669" s="86"/>
      <c r="S669" s="86"/>
      <c r="T669" s="87"/>
      <c r="AT669" s="17" t="s">
        <v>795</v>
      </c>
      <c r="AU669" s="17" t="s">
        <v>82</v>
      </c>
      <c r="AY669" s="17" t="s">
        <v>795</v>
      </c>
      <c r="BE669" s="238">
        <f>IF(N669="základní",J669,0)</f>
        <v>0</v>
      </c>
      <c r="BF669" s="238">
        <f>IF(N669="snížená",J669,0)</f>
        <v>0</v>
      </c>
      <c r="BG669" s="238">
        <f>IF(N669="zákl. přenesená",J669,0)</f>
        <v>0</v>
      </c>
      <c r="BH669" s="238">
        <f>IF(N669="sníž. přenesená",J669,0)</f>
        <v>0</v>
      </c>
      <c r="BI669" s="238">
        <f>IF(N669="nulová",J669,0)</f>
        <v>0</v>
      </c>
      <c r="BJ669" s="17" t="s">
        <v>86</v>
      </c>
      <c r="BK669" s="238">
        <f>I669*H669</f>
        <v>0</v>
      </c>
    </row>
    <row r="670" s="1" customFormat="1" ht="16.32" customHeight="1">
      <c r="B670" s="38"/>
      <c r="C670" s="295" t="s">
        <v>1</v>
      </c>
      <c r="D670" s="295" t="s">
        <v>141</v>
      </c>
      <c r="E670" s="296" t="s">
        <v>1</v>
      </c>
      <c r="F670" s="297" t="s">
        <v>1</v>
      </c>
      <c r="G670" s="298" t="s">
        <v>1</v>
      </c>
      <c r="H670" s="299"/>
      <c r="I670" s="300"/>
      <c r="J670" s="301">
        <f>BK670</f>
        <v>0</v>
      </c>
      <c r="K670" s="302"/>
      <c r="L670" s="43"/>
      <c r="M670" s="303" t="s">
        <v>1</v>
      </c>
      <c r="N670" s="304" t="s">
        <v>43</v>
      </c>
      <c r="O670" s="86"/>
      <c r="P670" s="86"/>
      <c r="Q670" s="86"/>
      <c r="R670" s="86"/>
      <c r="S670" s="86"/>
      <c r="T670" s="87"/>
      <c r="AT670" s="17" t="s">
        <v>795</v>
      </c>
      <c r="AU670" s="17" t="s">
        <v>82</v>
      </c>
      <c r="AY670" s="17" t="s">
        <v>795</v>
      </c>
      <c r="BE670" s="238">
        <f>IF(N670="základní",J670,0)</f>
        <v>0</v>
      </c>
      <c r="BF670" s="238">
        <f>IF(N670="snížená",J670,0)</f>
        <v>0</v>
      </c>
      <c r="BG670" s="238">
        <f>IF(N670="zákl. přenesená",J670,0)</f>
        <v>0</v>
      </c>
      <c r="BH670" s="238">
        <f>IF(N670="sníž. přenesená",J670,0)</f>
        <v>0</v>
      </c>
      <c r="BI670" s="238">
        <f>IF(N670="nulová",J670,0)</f>
        <v>0</v>
      </c>
      <c r="BJ670" s="17" t="s">
        <v>86</v>
      </c>
      <c r="BK670" s="238">
        <f>I670*H670</f>
        <v>0</v>
      </c>
    </row>
    <row r="671" s="1" customFormat="1" ht="16.32" customHeight="1">
      <c r="B671" s="38"/>
      <c r="C671" s="295" t="s">
        <v>1</v>
      </c>
      <c r="D671" s="295" t="s">
        <v>141</v>
      </c>
      <c r="E671" s="296" t="s">
        <v>1</v>
      </c>
      <c r="F671" s="297" t="s">
        <v>1</v>
      </c>
      <c r="G671" s="298" t="s">
        <v>1</v>
      </c>
      <c r="H671" s="299"/>
      <c r="I671" s="300"/>
      <c r="J671" s="301">
        <f>BK671</f>
        <v>0</v>
      </c>
      <c r="K671" s="302"/>
      <c r="L671" s="43"/>
      <c r="M671" s="303" t="s">
        <v>1</v>
      </c>
      <c r="N671" s="304" t="s">
        <v>43</v>
      </c>
      <c r="O671" s="305"/>
      <c r="P671" s="305"/>
      <c r="Q671" s="305"/>
      <c r="R671" s="305"/>
      <c r="S671" s="305"/>
      <c r="T671" s="306"/>
      <c r="AT671" s="17" t="s">
        <v>795</v>
      </c>
      <c r="AU671" s="17" t="s">
        <v>82</v>
      </c>
      <c r="AY671" s="17" t="s">
        <v>795</v>
      </c>
      <c r="BE671" s="238">
        <f>IF(N671="základní",J671,0)</f>
        <v>0</v>
      </c>
      <c r="BF671" s="238">
        <f>IF(N671="snížená",J671,0)</f>
        <v>0</v>
      </c>
      <c r="BG671" s="238">
        <f>IF(N671="zákl. přenesená",J671,0)</f>
        <v>0</v>
      </c>
      <c r="BH671" s="238">
        <f>IF(N671="sníž. přenesená",J671,0)</f>
        <v>0</v>
      </c>
      <c r="BI671" s="238">
        <f>IF(N671="nulová",J671,0)</f>
        <v>0</v>
      </c>
      <c r="BJ671" s="17" t="s">
        <v>86</v>
      </c>
      <c r="BK671" s="238">
        <f>I671*H671</f>
        <v>0</v>
      </c>
    </row>
    <row r="672" s="1" customFormat="1" ht="6.96" customHeight="1">
      <c r="B672" s="61"/>
      <c r="C672" s="62"/>
      <c r="D672" s="62"/>
      <c r="E672" s="62"/>
      <c r="F672" s="62"/>
      <c r="G672" s="62"/>
      <c r="H672" s="62"/>
      <c r="I672" s="173"/>
      <c r="J672" s="62"/>
      <c r="K672" s="62"/>
      <c r="L672" s="43"/>
    </row>
  </sheetData>
  <sheetProtection sheet="1" autoFilter="0" formatColumns="0" formatRows="0" objects="1" scenarios="1" spinCount="100000" saltValue="jVEF41hWXGLgz2wKMGRy0Y07GEkwKyBuGY5lxxDVpJNif2gajxrYcocHu3AVhJ50ObPnRsfvE0XHwfwV1bVUiw==" hashValue="GMyumnqVeprBAN2ceqbVZYqPfwakEfokpIx3rJEsNXo937FcqzofbmmOL8/QuUNanvtXmyngt75u/UPG3VnNgQ==" algorithmName="SHA-512" password="CC35"/>
  <autoFilter ref="C141:K671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667:D672">
      <formula1>"K, M"</formula1>
    </dataValidation>
    <dataValidation type="list" allowBlank="1" showInputMessage="1" showErrorMessage="1" error="Povoleny jsou hodnoty základní, snížená, zákl. přenesená, sníž. přenesená, nulová." sqref="N667:N67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88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82</v>
      </c>
    </row>
    <row r="4" ht="24.96" customHeight="1">
      <c r="B4" s="20"/>
      <c r="D4" s="135" t="s">
        <v>89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Ostrov</v>
      </c>
      <c r="F7" s="137"/>
      <c r="G7" s="137"/>
      <c r="H7" s="137"/>
      <c r="L7" s="20"/>
    </row>
    <row r="8" s="1" customFormat="1" ht="12" customHeight="1">
      <c r="B8" s="43"/>
      <c r="D8" s="137" t="s">
        <v>90</v>
      </c>
      <c r="I8" s="139"/>
      <c r="L8" s="43"/>
    </row>
    <row r="9" s="1" customFormat="1" ht="36.96" customHeight="1">
      <c r="B9" s="43"/>
      <c r="E9" s="140" t="s">
        <v>796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20. 3. 2018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">
        <v>26</v>
      </c>
      <c r="L14" s="43"/>
    </row>
    <row r="15" s="1" customFormat="1" ht="18" customHeight="1">
      <c r="B15" s="43"/>
      <c r="E15" s="141" t="s">
        <v>27</v>
      </c>
      <c r="I15" s="142" t="s">
        <v>28</v>
      </c>
      <c r="J15" s="141" t="s">
        <v>29</v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30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32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28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34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28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35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25.44" customHeight="1">
      <c r="B30" s="43"/>
      <c r="D30" s="148" t="s">
        <v>37</v>
      </c>
      <c r="I30" s="139"/>
      <c r="J30" s="149">
        <f>ROUND(J142,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7"/>
      <c r="J31" s="78"/>
      <c r="K31" s="78"/>
      <c r="L31" s="43"/>
    </row>
    <row r="32" s="1" customFormat="1" ht="14.4" customHeight="1">
      <c r="B32" s="43"/>
      <c r="F32" s="150" t="s">
        <v>39</v>
      </c>
      <c r="I32" s="151" t="s">
        <v>38</v>
      </c>
      <c r="J32" s="150" t="s">
        <v>40</v>
      </c>
      <c r="L32" s="43"/>
    </row>
    <row r="33" s="1" customFormat="1" ht="14.4" customHeight="1">
      <c r="B33" s="43"/>
      <c r="D33" s="152" t="s">
        <v>41</v>
      </c>
      <c r="E33" s="137" t="s">
        <v>42</v>
      </c>
      <c r="F33" s="153">
        <f>ROUND((ROUND((SUM(BE142:BE634)),  2) + SUM(BE636:BE640)), 2)</f>
        <v>0</v>
      </c>
      <c r="I33" s="154">
        <v>0.20999999999999999</v>
      </c>
      <c r="J33" s="153">
        <f>ROUND((ROUND(((SUM(BE142:BE634))*I33),  2) + (SUM(BE636:BE640)*I33)), 2)</f>
        <v>0</v>
      </c>
      <c r="L33" s="43"/>
    </row>
    <row r="34" s="1" customFormat="1" ht="14.4" customHeight="1">
      <c r="B34" s="43"/>
      <c r="E34" s="137" t="s">
        <v>43</v>
      </c>
      <c r="F34" s="153">
        <f>ROUND((ROUND((SUM(BF142:BF634)),  2) + SUM(BF636:BF640)), 2)</f>
        <v>0</v>
      </c>
      <c r="I34" s="154">
        <v>0.14999999999999999</v>
      </c>
      <c r="J34" s="153">
        <f>ROUND((ROUND(((SUM(BF142:BF634))*I34),  2) + (SUM(BF636:BF640)*I34)), 2)</f>
        <v>0</v>
      </c>
      <c r="L34" s="43"/>
    </row>
    <row r="35" hidden="1" s="1" customFormat="1" ht="14.4" customHeight="1">
      <c r="B35" s="43"/>
      <c r="E35" s="137" t="s">
        <v>44</v>
      </c>
      <c r="F35" s="153">
        <f>ROUND((ROUND((SUM(BG142:BG634)),  2) + SUM(BG636:BG640)), 2)</f>
        <v>0</v>
      </c>
      <c r="I35" s="154">
        <v>0.20999999999999999</v>
      </c>
      <c r="J35" s="153">
        <f>0</f>
        <v>0</v>
      </c>
      <c r="L35" s="43"/>
    </row>
    <row r="36" hidden="1" s="1" customFormat="1" ht="14.4" customHeight="1">
      <c r="B36" s="43"/>
      <c r="E36" s="137" t="s">
        <v>45</v>
      </c>
      <c r="F36" s="153">
        <f>ROUND((ROUND((SUM(BH142:BH634)),  2) + SUM(BH636:BH640)), 2)</f>
        <v>0</v>
      </c>
      <c r="I36" s="154">
        <v>0.14999999999999999</v>
      </c>
      <c r="J36" s="153">
        <f>0</f>
        <v>0</v>
      </c>
      <c r="L36" s="43"/>
    </row>
    <row r="37" hidden="1" s="1" customFormat="1" ht="14.4" customHeight="1">
      <c r="B37" s="43"/>
      <c r="E37" s="137" t="s">
        <v>46</v>
      </c>
      <c r="F37" s="153">
        <f>ROUND((ROUND((SUM(BI142:BI634)),  2) + SUM(BI636:BI640)), 2)</f>
        <v>0</v>
      </c>
      <c r="I37" s="154">
        <v>0</v>
      </c>
      <c r="J37" s="153">
        <f>0</f>
        <v>0</v>
      </c>
      <c r="L37" s="43"/>
    </row>
    <row r="38" s="1" customFormat="1" ht="6.96" customHeight="1">
      <c r="B38" s="43"/>
      <c r="I38" s="139"/>
      <c r="L38" s="43"/>
    </row>
    <row r="39" s="1" customFormat="1" ht="25.44" customHeight="1"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60"/>
      <c r="J39" s="161">
        <f>SUM(J30:J37)</f>
        <v>0</v>
      </c>
      <c r="K39" s="162"/>
      <c r="L39" s="43"/>
    </row>
    <row r="40" s="1" customFormat="1" ht="14.4" customHeight="1">
      <c r="B40" s="43"/>
      <c r="I40" s="13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3" t="s">
        <v>50</v>
      </c>
      <c r="E50" s="164"/>
      <c r="F50" s="164"/>
      <c r="G50" s="163" t="s">
        <v>51</v>
      </c>
      <c r="H50" s="164"/>
      <c r="I50" s="165"/>
      <c r="J50" s="164"/>
      <c r="K50" s="16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6" t="s">
        <v>52</v>
      </c>
      <c r="E61" s="167"/>
      <c r="F61" s="168" t="s">
        <v>53</v>
      </c>
      <c r="G61" s="166" t="s">
        <v>52</v>
      </c>
      <c r="H61" s="167"/>
      <c r="I61" s="169"/>
      <c r="J61" s="170" t="s">
        <v>53</v>
      </c>
      <c r="K61" s="16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3" t="s">
        <v>54</v>
      </c>
      <c r="E65" s="164"/>
      <c r="F65" s="164"/>
      <c r="G65" s="163" t="s">
        <v>55</v>
      </c>
      <c r="H65" s="164"/>
      <c r="I65" s="165"/>
      <c r="J65" s="164"/>
      <c r="K65" s="16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6" t="s">
        <v>52</v>
      </c>
      <c r="E76" s="167"/>
      <c r="F76" s="168" t="s">
        <v>53</v>
      </c>
      <c r="G76" s="166" t="s">
        <v>52</v>
      </c>
      <c r="H76" s="167"/>
      <c r="I76" s="169"/>
      <c r="J76" s="170" t="s">
        <v>53</v>
      </c>
      <c r="K76" s="167"/>
      <c r="L76" s="43"/>
    </row>
    <row r="77" s="1" customFormat="1" ht="14.4" customHeight="1">
      <c r="B77" s="171"/>
      <c r="C77" s="172"/>
      <c r="D77" s="172"/>
      <c r="E77" s="172"/>
      <c r="F77" s="172"/>
      <c r="G77" s="172"/>
      <c r="H77" s="172"/>
      <c r="I77" s="173"/>
      <c r="J77" s="172"/>
      <c r="K77" s="172"/>
      <c r="L77" s="43"/>
    </row>
    <row r="81" s="1" customFormat="1" ht="6.96" customHeight="1">
      <c r="B81" s="174"/>
      <c r="C81" s="175"/>
      <c r="D81" s="175"/>
      <c r="E81" s="175"/>
      <c r="F81" s="175"/>
      <c r="G81" s="175"/>
      <c r="H81" s="175"/>
      <c r="I81" s="176"/>
      <c r="J81" s="175"/>
      <c r="K81" s="175"/>
      <c r="L81" s="43"/>
    </row>
    <row r="82" s="1" customFormat="1" ht="24.96" customHeight="1">
      <c r="B82" s="38"/>
      <c r="C82" s="23" t="s">
        <v>92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7" t="str">
        <f>E7</f>
        <v>Ostrov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90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2 - Brigádnická 710/8, Ostrov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 xml:space="preserve"> </v>
      </c>
      <c r="G89" s="39"/>
      <c r="H89" s="39"/>
      <c r="I89" s="142" t="s">
        <v>22</v>
      </c>
      <c r="J89" s="74" t="str">
        <f>IF(J12="","",J12)</f>
        <v>20. 3. 2018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>Město Ostrov</v>
      </c>
      <c r="G91" s="39"/>
      <c r="H91" s="39"/>
      <c r="I91" s="142" t="s">
        <v>32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30</v>
      </c>
      <c r="D92" s="39"/>
      <c r="E92" s="39"/>
      <c r="F92" s="27" t="str">
        <f>IF(E18="","",E18)</f>
        <v>Vyplň údaj</v>
      </c>
      <c r="G92" s="39"/>
      <c r="H92" s="39"/>
      <c r="I92" s="142" t="s">
        <v>34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78" t="s">
        <v>93</v>
      </c>
      <c r="D94" s="179"/>
      <c r="E94" s="179"/>
      <c r="F94" s="179"/>
      <c r="G94" s="179"/>
      <c r="H94" s="179"/>
      <c r="I94" s="180"/>
      <c r="J94" s="181" t="s">
        <v>94</v>
      </c>
      <c r="K94" s="17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2" t="s">
        <v>95</v>
      </c>
      <c r="D96" s="39"/>
      <c r="E96" s="39"/>
      <c r="F96" s="39"/>
      <c r="G96" s="39"/>
      <c r="H96" s="39"/>
      <c r="I96" s="139"/>
      <c r="J96" s="105">
        <f>J142</f>
        <v>0</v>
      </c>
      <c r="K96" s="39"/>
      <c r="L96" s="43"/>
      <c r="AU96" s="17" t="s">
        <v>96</v>
      </c>
    </row>
    <row r="97" s="8" customFormat="1" ht="24.96" customHeight="1">
      <c r="B97" s="183"/>
      <c r="C97" s="184"/>
      <c r="D97" s="185" t="s">
        <v>97</v>
      </c>
      <c r="E97" s="186"/>
      <c r="F97" s="186"/>
      <c r="G97" s="186"/>
      <c r="H97" s="186"/>
      <c r="I97" s="187"/>
      <c r="J97" s="188">
        <f>J143</f>
        <v>0</v>
      </c>
      <c r="K97" s="184"/>
      <c r="L97" s="189"/>
    </row>
    <row r="98" s="9" customFormat="1" ht="19.92" customHeight="1">
      <c r="B98" s="190"/>
      <c r="C98" s="191"/>
      <c r="D98" s="192" t="s">
        <v>98</v>
      </c>
      <c r="E98" s="193"/>
      <c r="F98" s="193"/>
      <c r="G98" s="193"/>
      <c r="H98" s="193"/>
      <c r="I98" s="194"/>
      <c r="J98" s="195">
        <f>J144</f>
        <v>0</v>
      </c>
      <c r="K98" s="191"/>
      <c r="L98" s="196"/>
    </row>
    <row r="99" s="9" customFormat="1" ht="19.92" customHeight="1">
      <c r="B99" s="190"/>
      <c r="C99" s="191"/>
      <c r="D99" s="192" t="s">
        <v>99</v>
      </c>
      <c r="E99" s="193"/>
      <c r="F99" s="193"/>
      <c r="G99" s="193"/>
      <c r="H99" s="193"/>
      <c r="I99" s="194"/>
      <c r="J99" s="195">
        <f>J154</f>
        <v>0</v>
      </c>
      <c r="K99" s="191"/>
      <c r="L99" s="196"/>
    </row>
    <row r="100" s="9" customFormat="1" ht="19.92" customHeight="1">
      <c r="B100" s="190"/>
      <c r="C100" s="191"/>
      <c r="D100" s="192" t="s">
        <v>100</v>
      </c>
      <c r="E100" s="193"/>
      <c r="F100" s="193"/>
      <c r="G100" s="193"/>
      <c r="H100" s="193"/>
      <c r="I100" s="194"/>
      <c r="J100" s="195">
        <f>J254</f>
        <v>0</v>
      </c>
      <c r="K100" s="191"/>
      <c r="L100" s="196"/>
    </row>
    <row r="101" s="9" customFormat="1" ht="19.92" customHeight="1">
      <c r="B101" s="190"/>
      <c r="C101" s="191"/>
      <c r="D101" s="192" t="s">
        <v>101</v>
      </c>
      <c r="E101" s="193"/>
      <c r="F101" s="193"/>
      <c r="G101" s="193"/>
      <c r="H101" s="193"/>
      <c r="I101" s="194"/>
      <c r="J101" s="195">
        <f>J296</f>
        <v>0</v>
      </c>
      <c r="K101" s="191"/>
      <c r="L101" s="196"/>
    </row>
    <row r="102" s="9" customFormat="1" ht="19.92" customHeight="1">
      <c r="B102" s="190"/>
      <c r="C102" s="191"/>
      <c r="D102" s="192" t="s">
        <v>102</v>
      </c>
      <c r="E102" s="193"/>
      <c r="F102" s="193"/>
      <c r="G102" s="193"/>
      <c r="H102" s="193"/>
      <c r="I102" s="194"/>
      <c r="J102" s="195">
        <f>J308</f>
        <v>0</v>
      </c>
      <c r="K102" s="191"/>
      <c r="L102" s="196"/>
    </row>
    <row r="103" s="8" customFormat="1" ht="24.96" customHeight="1">
      <c r="B103" s="183"/>
      <c r="C103" s="184"/>
      <c r="D103" s="185" t="s">
        <v>103</v>
      </c>
      <c r="E103" s="186"/>
      <c r="F103" s="186"/>
      <c r="G103" s="186"/>
      <c r="H103" s="186"/>
      <c r="I103" s="187"/>
      <c r="J103" s="188">
        <f>J310</f>
        <v>0</v>
      </c>
      <c r="K103" s="184"/>
      <c r="L103" s="189"/>
    </row>
    <row r="104" s="9" customFormat="1" ht="19.92" customHeight="1">
      <c r="B104" s="190"/>
      <c r="C104" s="191"/>
      <c r="D104" s="192" t="s">
        <v>104</v>
      </c>
      <c r="E104" s="193"/>
      <c r="F104" s="193"/>
      <c r="G104" s="193"/>
      <c r="H104" s="193"/>
      <c r="I104" s="194"/>
      <c r="J104" s="195">
        <f>J311</f>
        <v>0</v>
      </c>
      <c r="K104" s="191"/>
      <c r="L104" s="196"/>
    </row>
    <row r="105" s="9" customFormat="1" ht="19.92" customHeight="1">
      <c r="B105" s="190"/>
      <c r="C105" s="191"/>
      <c r="D105" s="192" t="s">
        <v>105</v>
      </c>
      <c r="E105" s="193"/>
      <c r="F105" s="193"/>
      <c r="G105" s="193"/>
      <c r="H105" s="193"/>
      <c r="I105" s="194"/>
      <c r="J105" s="195">
        <f>J330</f>
        <v>0</v>
      </c>
      <c r="K105" s="191"/>
      <c r="L105" s="196"/>
    </row>
    <row r="106" s="9" customFormat="1" ht="19.92" customHeight="1">
      <c r="B106" s="190"/>
      <c r="C106" s="191"/>
      <c r="D106" s="192" t="s">
        <v>106</v>
      </c>
      <c r="E106" s="193"/>
      <c r="F106" s="193"/>
      <c r="G106" s="193"/>
      <c r="H106" s="193"/>
      <c r="I106" s="194"/>
      <c r="J106" s="195">
        <f>J342</f>
        <v>0</v>
      </c>
      <c r="K106" s="191"/>
      <c r="L106" s="196"/>
    </row>
    <row r="107" s="9" customFormat="1" ht="19.92" customHeight="1">
      <c r="B107" s="190"/>
      <c r="C107" s="191"/>
      <c r="D107" s="192" t="s">
        <v>107</v>
      </c>
      <c r="E107" s="193"/>
      <c r="F107" s="193"/>
      <c r="G107" s="193"/>
      <c r="H107" s="193"/>
      <c r="I107" s="194"/>
      <c r="J107" s="195">
        <f>J352</f>
        <v>0</v>
      </c>
      <c r="K107" s="191"/>
      <c r="L107" s="196"/>
    </row>
    <row r="108" s="9" customFormat="1" ht="19.92" customHeight="1">
      <c r="B108" s="190"/>
      <c r="C108" s="191"/>
      <c r="D108" s="192" t="s">
        <v>108</v>
      </c>
      <c r="E108" s="193"/>
      <c r="F108" s="193"/>
      <c r="G108" s="193"/>
      <c r="H108" s="193"/>
      <c r="I108" s="194"/>
      <c r="J108" s="195">
        <f>J373</f>
        <v>0</v>
      </c>
      <c r="K108" s="191"/>
      <c r="L108" s="196"/>
    </row>
    <row r="109" s="9" customFormat="1" ht="19.92" customHeight="1">
      <c r="B109" s="190"/>
      <c r="C109" s="191"/>
      <c r="D109" s="192" t="s">
        <v>109</v>
      </c>
      <c r="E109" s="193"/>
      <c r="F109" s="193"/>
      <c r="G109" s="193"/>
      <c r="H109" s="193"/>
      <c r="I109" s="194"/>
      <c r="J109" s="195">
        <f>J377</f>
        <v>0</v>
      </c>
      <c r="K109" s="191"/>
      <c r="L109" s="196"/>
    </row>
    <row r="110" s="9" customFormat="1" ht="19.92" customHeight="1">
      <c r="B110" s="190"/>
      <c r="C110" s="191"/>
      <c r="D110" s="192" t="s">
        <v>110</v>
      </c>
      <c r="E110" s="193"/>
      <c r="F110" s="193"/>
      <c r="G110" s="193"/>
      <c r="H110" s="193"/>
      <c r="I110" s="194"/>
      <c r="J110" s="195">
        <f>J393</f>
        <v>0</v>
      </c>
      <c r="K110" s="191"/>
      <c r="L110" s="196"/>
    </row>
    <row r="111" s="9" customFormat="1" ht="19.92" customHeight="1">
      <c r="B111" s="190"/>
      <c r="C111" s="191"/>
      <c r="D111" s="192" t="s">
        <v>111</v>
      </c>
      <c r="E111" s="193"/>
      <c r="F111" s="193"/>
      <c r="G111" s="193"/>
      <c r="H111" s="193"/>
      <c r="I111" s="194"/>
      <c r="J111" s="195">
        <f>J401</f>
        <v>0</v>
      </c>
      <c r="K111" s="191"/>
      <c r="L111" s="196"/>
    </row>
    <row r="112" s="9" customFormat="1" ht="19.92" customHeight="1">
      <c r="B112" s="190"/>
      <c r="C112" s="191"/>
      <c r="D112" s="192" t="s">
        <v>112</v>
      </c>
      <c r="E112" s="193"/>
      <c r="F112" s="193"/>
      <c r="G112" s="193"/>
      <c r="H112" s="193"/>
      <c r="I112" s="194"/>
      <c r="J112" s="195">
        <f>J408</f>
        <v>0</v>
      </c>
      <c r="K112" s="191"/>
      <c r="L112" s="196"/>
    </row>
    <row r="113" s="9" customFormat="1" ht="19.92" customHeight="1">
      <c r="B113" s="190"/>
      <c r="C113" s="191"/>
      <c r="D113" s="192" t="s">
        <v>113</v>
      </c>
      <c r="E113" s="193"/>
      <c r="F113" s="193"/>
      <c r="G113" s="193"/>
      <c r="H113" s="193"/>
      <c r="I113" s="194"/>
      <c r="J113" s="195">
        <f>J413</f>
        <v>0</v>
      </c>
      <c r="K113" s="191"/>
      <c r="L113" s="196"/>
    </row>
    <row r="114" s="9" customFormat="1" ht="19.92" customHeight="1">
      <c r="B114" s="190"/>
      <c r="C114" s="191"/>
      <c r="D114" s="192" t="s">
        <v>114</v>
      </c>
      <c r="E114" s="193"/>
      <c r="F114" s="193"/>
      <c r="G114" s="193"/>
      <c r="H114" s="193"/>
      <c r="I114" s="194"/>
      <c r="J114" s="195">
        <f>J451</f>
        <v>0</v>
      </c>
      <c r="K114" s="191"/>
      <c r="L114" s="196"/>
    </row>
    <row r="115" s="9" customFormat="1" ht="19.92" customHeight="1">
      <c r="B115" s="190"/>
      <c r="C115" s="191"/>
      <c r="D115" s="192" t="s">
        <v>115</v>
      </c>
      <c r="E115" s="193"/>
      <c r="F115" s="193"/>
      <c r="G115" s="193"/>
      <c r="H115" s="193"/>
      <c r="I115" s="194"/>
      <c r="J115" s="195">
        <f>J482</f>
        <v>0</v>
      </c>
      <c r="K115" s="191"/>
      <c r="L115" s="196"/>
    </row>
    <row r="116" s="9" customFormat="1" ht="19.92" customHeight="1">
      <c r="B116" s="190"/>
      <c r="C116" s="191"/>
      <c r="D116" s="192" t="s">
        <v>116</v>
      </c>
      <c r="E116" s="193"/>
      <c r="F116" s="193"/>
      <c r="G116" s="193"/>
      <c r="H116" s="193"/>
      <c r="I116" s="194"/>
      <c r="J116" s="195">
        <f>J487</f>
        <v>0</v>
      </c>
      <c r="K116" s="191"/>
      <c r="L116" s="196"/>
    </row>
    <row r="117" s="9" customFormat="1" ht="19.92" customHeight="1">
      <c r="B117" s="190"/>
      <c r="C117" s="191"/>
      <c r="D117" s="192" t="s">
        <v>117</v>
      </c>
      <c r="E117" s="193"/>
      <c r="F117" s="193"/>
      <c r="G117" s="193"/>
      <c r="H117" s="193"/>
      <c r="I117" s="194"/>
      <c r="J117" s="195">
        <f>J548</f>
        <v>0</v>
      </c>
      <c r="K117" s="191"/>
      <c r="L117" s="196"/>
    </row>
    <row r="118" s="9" customFormat="1" ht="19.92" customHeight="1">
      <c r="B118" s="190"/>
      <c r="C118" s="191"/>
      <c r="D118" s="192" t="s">
        <v>118</v>
      </c>
      <c r="E118" s="193"/>
      <c r="F118" s="193"/>
      <c r="G118" s="193"/>
      <c r="H118" s="193"/>
      <c r="I118" s="194"/>
      <c r="J118" s="195">
        <f>J578</f>
        <v>0</v>
      </c>
      <c r="K118" s="191"/>
      <c r="L118" s="196"/>
    </row>
    <row r="119" s="9" customFormat="1" ht="19.92" customHeight="1">
      <c r="B119" s="190"/>
      <c r="C119" s="191"/>
      <c r="D119" s="192" t="s">
        <v>119</v>
      </c>
      <c r="E119" s="193"/>
      <c r="F119" s="193"/>
      <c r="G119" s="193"/>
      <c r="H119" s="193"/>
      <c r="I119" s="194"/>
      <c r="J119" s="195">
        <f>J595</f>
        <v>0</v>
      </c>
      <c r="K119" s="191"/>
      <c r="L119" s="196"/>
    </row>
    <row r="120" s="8" customFormat="1" ht="24.96" customHeight="1">
      <c r="B120" s="183"/>
      <c r="C120" s="184"/>
      <c r="D120" s="185" t="s">
        <v>120</v>
      </c>
      <c r="E120" s="186"/>
      <c r="F120" s="186"/>
      <c r="G120" s="186"/>
      <c r="H120" s="186"/>
      <c r="I120" s="187"/>
      <c r="J120" s="188">
        <f>J632</f>
        <v>0</v>
      </c>
      <c r="K120" s="184"/>
      <c r="L120" s="189"/>
    </row>
    <row r="121" s="9" customFormat="1" ht="19.92" customHeight="1">
      <c r="B121" s="190"/>
      <c r="C121" s="191"/>
      <c r="D121" s="192" t="s">
        <v>121</v>
      </c>
      <c r="E121" s="193"/>
      <c r="F121" s="193"/>
      <c r="G121" s="193"/>
      <c r="H121" s="193"/>
      <c r="I121" s="194"/>
      <c r="J121" s="195">
        <f>J633</f>
        <v>0</v>
      </c>
      <c r="K121" s="191"/>
      <c r="L121" s="196"/>
    </row>
    <row r="122" s="8" customFormat="1" ht="21.84" customHeight="1">
      <c r="B122" s="183"/>
      <c r="C122" s="184"/>
      <c r="D122" s="197" t="s">
        <v>122</v>
      </c>
      <c r="E122" s="184"/>
      <c r="F122" s="184"/>
      <c r="G122" s="184"/>
      <c r="H122" s="184"/>
      <c r="I122" s="198"/>
      <c r="J122" s="199">
        <f>J635</f>
        <v>0</v>
      </c>
      <c r="K122" s="184"/>
      <c r="L122" s="189"/>
    </row>
    <row r="123" s="1" customFormat="1" ht="21.84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6.96" customHeight="1">
      <c r="B124" s="61"/>
      <c r="C124" s="62"/>
      <c r="D124" s="62"/>
      <c r="E124" s="62"/>
      <c r="F124" s="62"/>
      <c r="G124" s="62"/>
      <c r="H124" s="62"/>
      <c r="I124" s="173"/>
      <c r="J124" s="62"/>
      <c r="K124" s="62"/>
      <c r="L124" s="43"/>
    </row>
    <row r="128" s="1" customFormat="1" ht="6.96" customHeight="1">
      <c r="B128" s="63"/>
      <c r="C128" s="64"/>
      <c r="D128" s="64"/>
      <c r="E128" s="64"/>
      <c r="F128" s="64"/>
      <c r="G128" s="64"/>
      <c r="H128" s="64"/>
      <c r="I128" s="176"/>
      <c r="J128" s="64"/>
      <c r="K128" s="64"/>
      <c r="L128" s="43"/>
    </row>
    <row r="129" s="1" customFormat="1" ht="24.96" customHeight="1">
      <c r="B129" s="38"/>
      <c r="C129" s="23" t="s">
        <v>123</v>
      </c>
      <c r="D129" s="39"/>
      <c r="E129" s="39"/>
      <c r="F129" s="39"/>
      <c r="G129" s="39"/>
      <c r="H129" s="39"/>
      <c r="I129" s="139"/>
      <c r="J129" s="39"/>
      <c r="K129" s="39"/>
      <c r="L129" s="43"/>
    </row>
    <row r="130" s="1" customFormat="1" ht="6.96" customHeight="1">
      <c r="B130" s="38"/>
      <c r="C130" s="39"/>
      <c r="D130" s="39"/>
      <c r="E130" s="39"/>
      <c r="F130" s="39"/>
      <c r="G130" s="39"/>
      <c r="H130" s="39"/>
      <c r="I130" s="139"/>
      <c r="J130" s="39"/>
      <c r="K130" s="39"/>
      <c r="L130" s="43"/>
    </row>
    <row r="131" s="1" customFormat="1" ht="12" customHeight="1">
      <c r="B131" s="38"/>
      <c r="C131" s="32" t="s">
        <v>16</v>
      </c>
      <c r="D131" s="39"/>
      <c r="E131" s="39"/>
      <c r="F131" s="39"/>
      <c r="G131" s="39"/>
      <c r="H131" s="39"/>
      <c r="I131" s="139"/>
      <c r="J131" s="39"/>
      <c r="K131" s="39"/>
      <c r="L131" s="43"/>
    </row>
    <row r="132" s="1" customFormat="1" ht="16.5" customHeight="1">
      <c r="B132" s="38"/>
      <c r="C132" s="39"/>
      <c r="D132" s="39"/>
      <c r="E132" s="177" t="str">
        <f>E7</f>
        <v>Ostrov</v>
      </c>
      <c r="F132" s="32"/>
      <c r="G132" s="32"/>
      <c r="H132" s="32"/>
      <c r="I132" s="139"/>
      <c r="J132" s="39"/>
      <c r="K132" s="39"/>
      <c r="L132" s="43"/>
    </row>
    <row r="133" s="1" customFormat="1" ht="12" customHeight="1">
      <c r="B133" s="38"/>
      <c r="C133" s="32" t="s">
        <v>90</v>
      </c>
      <c r="D133" s="39"/>
      <c r="E133" s="39"/>
      <c r="F133" s="39"/>
      <c r="G133" s="39"/>
      <c r="H133" s="39"/>
      <c r="I133" s="139"/>
      <c r="J133" s="39"/>
      <c r="K133" s="39"/>
      <c r="L133" s="43"/>
    </row>
    <row r="134" s="1" customFormat="1" ht="16.5" customHeight="1">
      <c r="B134" s="38"/>
      <c r="C134" s="39"/>
      <c r="D134" s="39"/>
      <c r="E134" s="71" t="str">
        <f>E9</f>
        <v>2 - Brigádnická 710/8, Ostrov</v>
      </c>
      <c r="F134" s="39"/>
      <c r="G134" s="39"/>
      <c r="H134" s="39"/>
      <c r="I134" s="139"/>
      <c r="J134" s="39"/>
      <c r="K134" s="39"/>
      <c r="L134" s="43"/>
    </row>
    <row r="135" s="1" customFormat="1" ht="6.96" customHeight="1">
      <c r="B135" s="38"/>
      <c r="C135" s="39"/>
      <c r="D135" s="39"/>
      <c r="E135" s="39"/>
      <c r="F135" s="39"/>
      <c r="G135" s="39"/>
      <c r="H135" s="39"/>
      <c r="I135" s="139"/>
      <c r="J135" s="39"/>
      <c r="K135" s="39"/>
      <c r="L135" s="43"/>
    </row>
    <row r="136" s="1" customFormat="1" ht="12" customHeight="1">
      <c r="B136" s="38"/>
      <c r="C136" s="32" t="s">
        <v>20</v>
      </c>
      <c r="D136" s="39"/>
      <c r="E136" s="39"/>
      <c r="F136" s="27" t="str">
        <f>F12</f>
        <v xml:space="preserve"> </v>
      </c>
      <c r="G136" s="39"/>
      <c r="H136" s="39"/>
      <c r="I136" s="142" t="s">
        <v>22</v>
      </c>
      <c r="J136" s="74" t="str">
        <f>IF(J12="","",J12)</f>
        <v>20. 3. 2018</v>
      </c>
      <c r="K136" s="39"/>
      <c r="L136" s="43"/>
    </row>
    <row r="137" s="1" customFormat="1" ht="6.96" customHeight="1">
      <c r="B137" s="38"/>
      <c r="C137" s="39"/>
      <c r="D137" s="39"/>
      <c r="E137" s="39"/>
      <c r="F137" s="39"/>
      <c r="G137" s="39"/>
      <c r="H137" s="39"/>
      <c r="I137" s="139"/>
      <c r="J137" s="39"/>
      <c r="K137" s="39"/>
      <c r="L137" s="43"/>
    </row>
    <row r="138" s="1" customFormat="1" ht="15.15" customHeight="1">
      <c r="B138" s="38"/>
      <c r="C138" s="32" t="s">
        <v>24</v>
      </c>
      <c r="D138" s="39"/>
      <c r="E138" s="39"/>
      <c r="F138" s="27" t="str">
        <f>E15</f>
        <v>Město Ostrov</v>
      </c>
      <c r="G138" s="39"/>
      <c r="H138" s="39"/>
      <c r="I138" s="142" t="s">
        <v>32</v>
      </c>
      <c r="J138" s="36" t="str">
        <f>E21</f>
        <v xml:space="preserve"> </v>
      </c>
      <c r="K138" s="39"/>
      <c r="L138" s="43"/>
    </row>
    <row r="139" s="1" customFormat="1" ht="15.15" customHeight="1">
      <c r="B139" s="38"/>
      <c r="C139" s="32" t="s">
        <v>30</v>
      </c>
      <c r="D139" s="39"/>
      <c r="E139" s="39"/>
      <c r="F139" s="27" t="str">
        <f>IF(E18="","",E18)</f>
        <v>Vyplň údaj</v>
      </c>
      <c r="G139" s="39"/>
      <c r="H139" s="39"/>
      <c r="I139" s="142" t="s">
        <v>34</v>
      </c>
      <c r="J139" s="36" t="str">
        <f>E24</f>
        <v xml:space="preserve"> </v>
      </c>
      <c r="K139" s="39"/>
      <c r="L139" s="43"/>
    </row>
    <row r="140" s="1" customFormat="1" ht="10.32" customHeight="1">
      <c r="B140" s="38"/>
      <c r="C140" s="39"/>
      <c r="D140" s="39"/>
      <c r="E140" s="39"/>
      <c r="F140" s="39"/>
      <c r="G140" s="39"/>
      <c r="H140" s="39"/>
      <c r="I140" s="139"/>
      <c r="J140" s="39"/>
      <c r="K140" s="39"/>
      <c r="L140" s="43"/>
    </row>
    <row r="141" s="10" customFormat="1" ht="29.28" customHeight="1">
      <c r="B141" s="200"/>
      <c r="C141" s="201" t="s">
        <v>124</v>
      </c>
      <c r="D141" s="202" t="s">
        <v>62</v>
      </c>
      <c r="E141" s="202" t="s">
        <v>58</v>
      </c>
      <c r="F141" s="202" t="s">
        <v>59</v>
      </c>
      <c r="G141" s="202" t="s">
        <v>125</v>
      </c>
      <c r="H141" s="202" t="s">
        <v>126</v>
      </c>
      <c r="I141" s="203" t="s">
        <v>127</v>
      </c>
      <c r="J141" s="204" t="s">
        <v>94</v>
      </c>
      <c r="K141" s="205" t="s">
        <v>128</v>
      </c>
      <c r="L141" s="206"/>
      <c r="M141" s="95" t="s">
        <v>1</v>
      </c>
      <c r="N141" s="96" t="s">
        <v>41</v>
      </c>
      <c r="O141" s="96" t="s">
        <v>129</v>
      </c>
      <c r="P141" s="96" t="s">
        <v>130</v>
      </c>
      <c r="Q141" s="96" t="s">
        <v>131</v>
      </c>
      <c r="R141" s="96" t="s">
        <v>132</v>
      </c>
      <c r="S141" s="96" t="s">
        <v>133</v>
      </c>
      <c r="T141" s="97" t="s">
        <v>134</v>
      </c>
    </row>
    <row r="142" s="1" customFormat="1" ht="22.8" customHeight="1">
      <c r="B142" s="38"/>
      <c r="C142" s="102" t="s">
        <v>135</v>
      </c>
      <c r="D142" s="39"/>
      <c r="E142" s="39"/>
      <c r="F142" s="39"/>
      <c r="G142" s="39"/>
      <c r="H142" s="39"/>
      <c r="I142" s="139"/>
      <c r="J142" s="207">
        <f>BK142</f>
        <v>0</v>
      </c>
      <c r="K142" s="39"/>
      <c r="L142" s="43"/>
      <c r="M142" s="98"/>
      <c r="N142" s="99"/>
      <c r="O142" s="99"/>
      <c r="P142" s="208">
        <f>P143+P310+P632+P635</f>
        <v>0</v>
      </c>
      <c r="Q142" s="99"/>
      <c r="R142" s="208">
        <f>R143+R310+R632+R635</f>
        <v>9.5988413220000002</v>
      </c>
      <c r="S142" s="99"/>
      <c r="T142" s="209">
        <f>T143+T310+T632+T635</f>
        <v>13.563167450000002</v>
      </c>
      <c r="AT142" s="17" t="s">
        <v>76</v>
      </c>
      <c r="AU142" s="17" t="s">
        <v>96</v>
      </c>
      <c r="BK142" s="210">
        <f>BK143+BK310+BK632+BK635</f>
        <v>0</v>
      </c>
    </row>
    <row r="143" s="11" customFormat="1" ht="25.92" customHeight="1">
      <c r="B143" s="211"/>
      <c r="C143" s="212"/>
      <c r="D143" s="213" t="s">
        <v>76</v>
      </c>
      <c r="E143" s="214" t="s">
        <v>136</v>
      </c>
      <c r="F143" s="214" t="s">
        <v>137</v>
      </c>
      <c r="G143" s="212"/>
      <c r="H143" s="212"/>
      <c r="I143" s="215"/>
      <c r="J143" s="199">
        <f>BK143</f>
        <v>0</v>
      </c>
      <c r="K143" s="212"/>
      <c r="L143" s="216"/>
      <c r="M143" s="217"/>
      <c r="N143" s="218"/>
      <c r="O143" s="218"/>
      <c r="P143" s="219">
        <f>P144+P154+P254+P296+P308</f>
        <v>0</v>
      </c>
      <c r="Q143" s="218"/>
      <c r="R143" s="219">
        <f>R144+R154+R254+R296+R308</f>
        <v>8.0430294500000006</v>
      </c>
      <c r="S143" s="218"/>
      <c r="T143" s="220">
        <f>T144+T154+T254+T296+T308</f>
        <v>6.0643000000000002</v>
      </c>
      <c r="AR143" s="221" t="s">
        <v>82</v>
      </c>
      <c r="AT143" s="222" t="s">
        <v>76</v>
      </c>
      <c r="AU143" s="222" t="s">
        <v>77</v>
      </c>
      <c r="AY143" s="221" t="s">
        <v>138</v>
      </c>
      <c r="BK143" s="223">
        <f>BK144+BK154+BK254+BK296+BK308</f>
        <v>0</v>
      </c>
    </row>
    <row r="144" s="11" customFormat="1" ht="22.8" customHeight="1">
      <c r="B144" s="211"/>
      <c r="C144" s="212"/>
      <c r="D144" s="213" t="s">
        <v>76</v>
      </c>
      <c r="E144" s="224" t="s">
        <v>139</v>
      </c>
      <c r="F144" s="224" t="s">
        <v>140</v>
      </c>
      <c r="G144" s="212"/>
      <c r="H144" s="212"/>
      <c r="I144" s="215"/>
      <c r="J144" s="225">
        <f>BK144</f>
        <v>0</v>
      </c>
      <c r="K144" s="212"/>
      <c r="L144" s="216"/>
      <c r="M144" s="217"/>
      <c r="N144" s="218"/>
      <c r="O144" s="218"/>
      <c r="P144" s="219">
        <f>SUM(P145:P153)</f>
        <v>0</v>
      </c>
      <c r="Q144" s="218"/>
      <c r="R144" s="219">
        <f>SUM(R145:R153)</f>
        <v>0.52884240000000005</v>
      </c>
      <c r="S144" s="218"/>
      <c r="T144" s="220">
        <f>SUM(T145:T153)</f>
        <v>0</v>
      </c>
      <c r="AR144" s="221" t="s">
        <v>82</v>
      </c>
      <c r="AT144" s="222" t="s">
        <v>76</v>
      </c>
      <c r="AU144" s="222" t="s">
        <v>82</v>
      </c>
      <c r="AY144" s="221" t="s">
        <v>138</v>
      </c>
      <c r="BK144" s="223">
        <f>SUM(BK145:BK153)</f>
        <v>0</v>
      </c>
    </row>
    <row r="145" s="1" customFormat="1" ht="24" customHeight="1">
      <c r="B145" s="38"/>
      <c r="C145" s="226" t="s">
        <v>82</v>
      </c>
      <c r="D145" s="226" t="s">
        <v>141</v>
      </c>
      <c r="E145" s="227" t="s">
        <v>142</v>
      </c>
      <c r="F145" s="228" t="s">
        <v>143</v>
      </c>
      <c r="G145" s="229" t="s">
        <v>144</v>
      </c>
      <c r="H145" s="230">
        <v>3</v>
      </c>
      <c r="I145" s="231"/>
      <c r="J145" s="232">
        <f>ROUND(I145*H145,2)</f>
        <v>0</v>
      </c>
      <c r="K145" s="228" t="s">
        <v>145</v>
      </c>
      <c r="L145" s="43"/>
      <c r="M145" s="233" t="s">
        <v>1</v>
      </c>
      <c r="N145" s="234" t="s">
        <v>43</v>
      </c>
      <c r="O145" s="86"/>
      <c r="P145" s="235">
        <f>O145*H145</f>
        <v>0</v>
      </c>
      <c r="Q145" s="235">
        <v>0.054510000000000003</v>
      </c>
      <c r="R145" s="235">
        <f>Q145*H145</f>
        <v>0.16353000000000001</v>
      </c>
      <c r="S145" s="235">
        <v>0</v>
      </c>
      <c r="T145" s="236">
        <f>S145*H145</f>
        <v>0</v>
      </c>
      <c r="AR145" s="237" t="s">
        <v>146</v>
      </c>
      <c r="AT145" s="237" t="s">
        <v>141</v>
      </c>
      <c r="AU145" s="237" t="s">
        <v>86</v>
      </c>
      <c r="AY145" s="17" t="s">
        <v>138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86</v>
      </c>
      <c r="BK145" s="238">
        <f>ROUND(I145*H145,2)</f>
        <v>0</v>
      </c>
      <c r="BL145" s="17" t="s">
        <v>146</v>
      </c>
      <c r="BM145" s="237" t="s">
        <v>147</v>
      </c>
    </row>
    <row r="146" s="12" customFormat="1">
      <c r="B146" s="239"/>
      <c r="C146" s="240"/>
      <c r="D146" s="241" t="s">
        <v>148</v>
      </c>
      <c r="E146" s="242" t="s">
        <v>1</v>
      </c>
      <c r="F146" s="243" t="s">
        <v>149</v>
      </c>
      <c r="G146" s="240"/>
      <c r="H146" s="244">
        <v>3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148</v>
      </c>
      <c r="AU146" s="250" t="s">
        <v>86</v>
      </c>
      <c r="AV146" s="12" t="s">
        <v>86</v>
      </c>
      <c r="AW146" s="12" t="s">
        <v>33</v>
      </c>
      <c r="AX146" s="12" t="s">
        <v>82</v>
      </c>
      <c r="AY146" s="250" t="s">
        <v>138</v>
      </c>
    </row>
    <row r="147" s="1" customFormat="1" ht="24" customHeight="1">
      <c r="B147" s="38"/>
      <c r="C147" s="226" t="s">
        <v>86</v>
      </c>
      <c r="D147" s="226" t="s">
        <v>141</v>
      </c>
      <c r="E147" s="227" t="s">
        <v>150</v>
      </c>
      <c r="F147" s="228" t="s">
        <v>151</v>
      </c>
      <c r="G147" s="229" t="s">
        <v>144</v>
      </c>
      <c r="H147" s="230">
        <v>1.9199999999999999</v>
      </c>
      <c r="I147" s="231"/>
      <c r="J147" s="232">
        <f>ROUND(I147*H147,2)</f>
        <v>0</v>
      </c>
      <c r="K147" s="228" t="s">
        <v>145</v>
      </c>
      <c r="L147" s="43"/>
      <c r="M147" s="233" t="s">
        <v>1</v>
      </c>
      <c r="N147" s="234" t="s">
        <v>43</v>
      </c>
      <c r="O147" s="86"/>
      <c r="P147" s="235">
        <f>O147*H147</f>
        <v>0</v>
      </c>
      <c r="Q147" s="235">
        <v>0.072969999999999993</v>
      </c>
      <c r="R147" s="235">
        <f>Q147*H147</f>
        <v>0.14010239999999999</v>
      </c>
      <c r="S147" s="235">
        <v>0</v>
      </c>
      <c r="T147" s="236">
        <f>S147*H147</f>
        <v>0</v>
      </c>
      <c r="AR147" s="237" t="s">
        <v>146</v>
      </c>
      <c r="AT147" s="237" t="s">
        <v>141</v>
      </c>
      <c r="AU147" s="237" t="s">
        <v>86</v>
      </c>
      <c r="AY147" s="17" t="s">
        <v>138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86</v>
      </c>
      <c r="BK147" s="238">
        <f>ROUND(I147*H147,2)</f>
        <v>0</v>
      </c>
      <c r="BL147" s="17" t="s">
        <v>146</v>
      </c>
      <c r="BM147" s="237" t="s">
        <v>152</v>
      </c>
    </row>
    <row r="148" s="12" customFormat="1">
      <c r="B148" s="239"/>
      <c r="C148" s="240"/>
      <c r="D148" s="241" t="s">
        <v>148</v>
      </c>
      <c r="E148" s="242" t="s">
        <v>1</v>
      </c>
      <c r="F148" s="243" t="s">
        <v>153</v>
      </c>
      <c r="G148" s="240"/>
      <c r="H148" s="244">
        <v>1.9199999999999999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148</v>
      </c>
      <c r="AU148" s="250" t="s">
        <v>86</v>
      </c>
      <c r="AV148" s="12" t="s">
        <v>86</v>
      </c>
      <c r="AW148" s="12" t="s">
        <v>33</v>
      </c>
      <c r="AX148" s="12" t="s">
        <v>77</v>
      </c>
      <c r="AY148" s="250" t="s">
        <v>138</v>
      </c>
    </row>
    <row r="149" s="13" customFormat="1">
      <c r="B149" s="251"/>
      <c r="C149" s="252"/>
      <c r="D149" s="241" t="s">
        <v>148</v>
      </c>
      <c r="E149" s="253" t="s">
        <v>1</v>
      </c>
      <c r="F149" s="254" t="s">
        <v>155</v>
      </c>
      <c r="G149" s="252"/>
      <c r="H149" s="255">
        <v>1.9199999999999999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AT149" s="261" t="s">
        <v>148</v>
      </c>
      <c r="AU149" s="261" t="s">
        <v>86</v>
      </c>
      <c r="AV149" s="13" t="s">
        <v>146</v>
      </c>
      <c r="AW149" s="13" t="s">
        <v>33</v>
      </c>
      <c r="AX149" s="13" t="s">
        <v>82</v>
      </c>
      <c r="AY149" s="261" t="s">
        <v>138</v>
      </c>
    </row>
    <row r="150" s="1" customFormat="1" ht="24" customHeight="1">
      <c r="B150" s="38"/>
      <c r="C150" s="226" t="s">
        <v>139</v>
      </c>
      <c r="D150" s="226" t="s">
        <v>141</v>
      </c>
      <c r="E150" s="227" t="s">
        <v>156</v>
      </c>
      <c r="F150" s="228" t="s">
        <v>157</v>
      </c>
      <c r="G150" s="229" t="s">
        <v>144</v>
      </c>
      <c r="H150" s="230">
        <v>3</v>
      </c>
      <c r="I150" s="231"/>
      <c r="J150" s="232">
        <f>ROUND(I150*H150,2)</f>
        <v>0</v>
      </c>
      <c r="K150" s="228" t="s">
        <v>158</v>
      </c>
      <c r="L150" s="43"/>
      <c r="M150" s="233" t="s">
        <v>1</v>
      </c>
      <c r="N150" s="234" t="s">
        <v>43</v>
      </c>
      <c r="O150" s="86"/>
      <c r="P150" s="235">
        <f>O150*H150</f>
        <v>0</v>
      </c>
      <c r="Q150" s="235">
        <v>0.049630000000000001</v>
      </c>
      <c r="R150" s="235">
        <f>Q150*H150</f>
        <v>0.14889</v>
      </c>
      <c r="S150" s="235">
        <v>0</v>
      </c>
      <c r="T150" s="236">
        <f>S150*H150</f>
        <v>0</v>
      </c>
      <c r="AR150" s="237" t="s">
        <v>146</v>
      </c>
      <c r="AT150" s="237" t="s">
        <v>141</v>
      </c>
      <c r="AU150" s="237" t="s">
        <v>86</v>
      </c>
      <c r="AY150" s="17" t="s">
        <v>138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86</v>
      </c>
      <c r="BK150" s="238">
        <f>ROUND(I150*H150,2)</f>
        <v>0</v>
      </c>
      <c r="BL150" s="17" t="s">
        <v>146</v>
      </c>
      <c r="BM150" s="237" t="s">
        <v>159</v>
      </c>
    </row>
    <row r="151" s="12" customFormat="1">
      <c r="B151" s="239"/>
      <c r="C151" s="240"/>
      <c r="D151" s="241" t="s">
        <v>148</v>
      </c>
      <c r="E151" s="242" t="s">
        <v>1</v>
      </c>
      <c r="F151" s="243" t="s">
        <v>797</v>
      </c>
      <c r="G151" s="240"/>
      <c r="H151" s="244">
        <v>3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148</v>
      </c>
      <c r="AU151" s="250" t="s">
        <v>86</v>
      </c>
      <c r="AV151" s="12" t="s">
        <v>86</v>
      </c>
      <c r="AW151" s="12" t="s">
        <v>33</v>
      </c>
      <c r="AX151" s="12" t="s">
        <v>82</v>
      </c>
      <c r="AY151" s="250" t="s">
        <v>138</v>
      </c>
    </row>
    <row r="152" s="1" customFormat="1" ht="24" customHeight="1">
      <c r="B152" s="38"/>
      <c r="C152" s="226" t="s">
        <v>146</v>
      </c>
      <c r="D152" s="226" t="s">
        <v>141</v>
      </c>
      <c r="E152" s="227" t="s">
        <v>161</v>
      </c>
      <c r="F152" s="228" t="s">
        <v>162</v>
      </c>
      <c r="G152" s="229" t="s">
        <v>144</v>
      </c>
      <c r="H152" s="230">
        <v>0.90000000000000002</v>
      </c>
      <c r="I152" s="231"/>
      <c r="J152" s="232">
        <f>ROUND(I152*H152,2)</f>
        <v>0</v>
      </c>
      <c r="K152" s="228" t="s">
        <v>158</v>
      </c>
      <c r="L152" s="43"/>
      <c r="M152" s="233" t="s">
        <v>1</v>
      </c>
      <c r="N152" s="234" t="s">
        <v>43</v>
      </c>
      <c r="O152" s="86"/>
      <c r="P152" s="235">
        <f>O152*H152</f>
        <v>0</v>
      </c>
      <c r="Q152" s="235">
        <v>0.0848</v>
      </c>
      <c r="R152" s="235">
        <f>Q152*H152</f>
        <v>0.076319999999999999</v>
      </c>
      <c r="S152" s="235">
        <v>0</v>
      </c>
      <c r="T152" s="236">
        <f>S152*H152</f>
        <v>0</v>
      </c>
      <c r="AR152" s="237" t="s">
        <v>146</v>
      </c>
      <c r="AT152" s="237" t="s">
        <v>141</v>
      </c>
      <c r="AU152" s="237" t="s">
        <v>86</v>
      </c>
      <c r="AY152" s="17" t="s">
        <v>138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86</v>
      </c>
      <c r="BK152" s="238">
        <f>ROUND(I152*H152,2)</f>
        <v>0</v>
      </c>
      <c r="BL152" s="17" t="s">
        <v>146</v>
      </c>
      <c r="BM152" s="237" t="s">
        <v>163</v>
      </c>
    </row>
    <row r="153" s="12" customFormat="1">
      <c r="B153" s="239"/>
      <c r="C153" s="240"/>
      <c r="D153" s="241" t="s">
        <v>148</v>
      </c>
      <c r="E153" s="242" t="s">
        <v>1</v>
      </c>
      <c r="F153" s="243" t="s">
        <v>798</v>
      </c>
      <c r="G153" s="240"/>
      <c r="H153" s="244">
        <v>0.90000000000000002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148</v>
      </c>
      <c r="AU153" s="250" t="s">
        <v>86</v>
      </c>
      <c r="AV153" s="12" t="s">
        <v>86</v>
      </c>
      <c r="AW153" s="12" t="s">
        <v>33</v>
      </c>
      <c r="AX153" s="12" t="s">
        <v>82</v>
      </c>
      <c r="AY153" s="250" t="s">
        <v>138</v>
      </c>
    </row>
    <row r="154" s="11" customFormat="1" ht="22.8" customHeight="1">
      <c r="B154" s="211"/>
      <c r="C154" s="212"/>
      <c r="D154" s="213" t="s">
        <v>76</v>
      </c>
      <c r="E154" s="224" t="s">
        <v>165</v>
      </c>
      <c r="F154" s="224" t="s">
        <v>166</v>
      </c>
      <c r="G154" s="212"/>
      <c r="H154" s="212"/>
      <c r="I154" s="215"/>
      <c r="J154" s="225">
        <f>BK154</f>
        <v>0</v>
      </c>
      <c r="K154" s="212"/>
      <c r="L154" s="216"/>
      <c r="M154" s="217"/>
      <c r="N154" s="218"/>
      <c r="O154" s="218"/>
      <c r="P154" s="219">
        <f>SUM(P155:P253)</f>
        <v>0</v>
      </c>
      <c r="Q154" s="218"/>
      <c r="R154" s="219">
        <f>SUM(R155:R253)</f>
        <v>7.51189705</v>
      </c>
      <c r="S154" s="218"/>
      <c r="T154" s="220">
        <f>SUM(T155:T253)</f>
        <v>0</v>
      </c>
      <c r="AR154" s="221" t="s">
        <v>82</v>
      </c>
      <c r="AT154" s="222" t="s">
        <v>76</v>
      </c>
      <c r="AU154" s="222" t="s">
        <v>82</v>
      </c>
      <c r="AY154" s="221" t="s">
        <v>138</v>
      </c>
      <c r="BK154" s="223">
        <f>SUM(BK155:BK253)</f>
        <v>0</v>
      </c>
    </row>
    <row r="155" s="1" customFormat="1" ht="24" customHeight="1">
      <c r="B155" s="38"/>
      <c r="C155" s="226" t="s">
        <v>167</v>
      </c>
      <c r="D155" s="226" t="s">
        <v>141</v>
      </c>
      <c r="E155" s="227" t="s">
        <v>168</v>
      </c>
      <c r="F155" s="228" t="s">
        <v>169</v>
      </c>
      <c r="G155" s="229" t="s">
        <v>144</v>
      </c>
      <c r="H155" s="230">
        <v>57.25</v>
      </c>
      <c r="I155" s="231"/>
      <c r="J155" s="232">
        <f>ROUND(I155*H155,2)</f>
        <v>0</v>
      </c>
      <c r="K155" s="228" t="s">
        <v>158</v>
      </c>
      <c r="L155" s="43"/>
      <c r="M155" s="233" t="s">
        <v>1</v>
      </c>
      <c r="N155" s="234" t="s">
        <v>43</v>
      </c>
      <c r="O155" s="86"/>
      <c r="P155" s="235">
        <f>O155*H155</f>
        <v>0</v>
      </c>
      <c r="Q155" s="235">
        <v>0.000263</v>
      </c>
      <c r="R155" s="235">
        <f>Q155*H155</f>
        <v>0.015056749999999999</v>
      </c>
      <c r="S155" s="235">
        <v>0</v>
      </c>
      <c r="T155" s="236">
        <f>S155*H155</f>
        <v>0</v>
      </c>
      <c r="AR155" s="237" t="s">
        <v>146</v>
      </c>
      <c r="AT155" s="237" t="s">
        <v>141</v>
      </c>
      <c r="AU155" s="237" t="s">
        <v>86</v>
      </c>
      <c r="AY155" s="17" t="s">
        <v>138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86</v>
      </c>
      <c r="BK155" s="238">
        <f>ROUND(I155*H155,2)</f>
        <v>0</v>
      </c>
      <c r="BL155" s="17" t="s">
        <v>146</v>
      </c>
      <c r="BM155" s="237" t="s">
        <v>170</v>
      </c>
    </row>
    <row r="156" s="12" customFormat="1">
      <c r="B156" s="239"/>
      <c r="C156" s="240"/>
      <c r="D156" s="241" t="s">
        <v>148</v>
      </c>
      <c r="E156" s="242" t="s">
        <v>1</v>
      </c>
      <c r="F156" s="243" t="s">
        <v>799</v>
      </c>
      <c r="G156" s="240"/>
      <c r="H156" s="244">
        <v>14.119999999999999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148</v>
      </c>
      <c r="AU156" s="250" t="s">
        <v>86</v>
      </c>
      <c r="AV156" s="12" t="s">
        <v>86</v>
      </c>
      <c r="AW156" s="12" t="s">
        <v>33</v>
      </c>
      <c r="AX156" s="12" t="s">
        <v>77</v>
      </c>
      <c r="AY156" s="250" t="s">
        <v>138</v>
      </c>
    </row>
    <row r="157" s="12" customFormat="1">
      <c r="B157" s="239"/>
      <c r="C157" s="240"/>
      <c r="D157" s="241" t="s">
        <v>148</v>
      </c>
      <c r="E157" s="242" t="s">
        <v>1</v>
      </c>
      <c r="F157" s="243" t="s">
        <v>800</v>
      </c>
      <c r="G157" s="240"/>
      <c r="H157" s="244">
        <v>15.48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148</v>
      </c>
      <c r="AU157" s="250" t="s">
        <v>86</v>
      </c>
      <c r="AV157" s="12" t="s">
        <v>86</v>
      </c>
      <c r="AW157" s="12" t="s">
        <v>33</v>
      </c>
      <c r="AX157" s="12" t="s">
        <v>77</v>
      </c>
      <c r="AY157" s="250" t="s">
        <v>138</v>
      </c>
    </row>
    <row r="158" s="12" customFormat="1">
      <c r="B158" s="239"/>
      <c r="C158" s="240"/>
      <c r="D158" s="241" t="s">
        <v>148</v>
      </c>
      <c r="E158" s="242" t="s">
        <v>1</v>
      </c>
      <c r="F158" s="243" t="s">
        <v>801</v>
      </c>
      <c r="G158" s="240"/>
      <c r="H158" s="244">
        <v>14.619999999999999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148</v>
      </c>
      <c r="AU158" s="250" t="s">
        <v>86</v>
      </c>
      <c r="AV158" s="12" t="s">
        <v>86</v>
      </c>
      <c r="AW158" s="12" t="s">
        <v>33</v>
      </c>
      <c r="AX158" s="12" t="s">
        <v>77</v>
      </c>
      <c r="AY158" s="250" t="s">
        <v>138</v>
      </c>
    </row>
    <row r="159" s="12" customFormat="1">
      <c r="B159" s="239"/>
      <c r="C159" s="240"/>
      <c r="D159" s="241" t="s">
        <v>148</v>
      </c>
      <c r="E159" s="242" t="s">
        <v>1</v>
      </c>
      <c r="F159" s="243" t="s">
        <v>802</v>
      </c>
      <c r="G159" s="240"/>
      <c r="H159" s="244">
        <v>6.6100000000000003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148</v>
      </c>
      <c r="AU159" s="250" t="s">
        <v>86</v>
      </c>
      <c r="AV159" s="12" t="s">
        <v>86</v>
      </c>
      <c r="AW159" s="12" t="s">
        <v>33</v>
      </c>
      <c r="AX159" s="12" t="s">
        <v>77</v>
      </c>
      <c r="AY159" s="250" t="s">
        <v>138</v>
      </c>
    </row>
    <row r="160" s="12" customFormat="1">
      <c r="B160" s="239"/>
      <c r="C160" s="240"/>
      <c r="D160" s="241" t="s">
        <v>148</v>
      </c>
      <c r="E160" s="242" t="s">
        <v>1</v>
      </c>
      <c r="F160" s="243" t="s">
        <v>803</v>
      </c>
      <c r="G160" s="240"/>
      <c r="H160" s="244">
        <v>1.3200000000000001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148</v>
      </c>
      <c r="AU160" s="250" t="s">
        <v>86</v>
      </c>
      <c r="AV160" s="12" t="s">
        <v>86</v>
      </c>
      <c r="AW160" s="12" t="s">
        <v>33</v>
      </c>
      <c r="AX160" s="12" t="s">
        <v>77</v>
      </c>
      <c r="AY160" s="250" t="s">
        <v>138</v>
      </c>
    </row>
    <row r="161" s="12" customFormat="1">
      <c r="B161" s="239"/>
      <c r="C161" s="240"/>
      <c r="D161" s="241" t="s">
        <v>148</v>
      </c>
      <c r="E161" s="242" t="s">
        <v>1</v>
      </c>
      <c r="F161" s="243" t="s">
        <v>804</v>
      </c>
      <c r="G161" s="240"/>
      <c r="H161" s="244">
        <v>3.6000000000000001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148</v>
      </c>
      <c r="AU161" s="250" t="s">
        <v>86</v>
      </c>
      <c r="AV161" s="12" t="s">
        <v>86</v>
      </c>
      <c r="AW161" s="12" t="s">
        <v>33</v>
      </c>
      <c r="AX161" s="12" t="s">
        <v>77</v>
      </c>
      <c r="AY161" s="250" t="s">
        <v>138</v>
      </c>
    </row>
    <row r="162" s="12" customFormat="1">
      <c r="B162" s="239"/>
      <c r="C162" s="240"/>
      <c r="D162" s="241" t="s">
        <v>148</v>
      </c>
      <c r="E162" s="242" t="s">
        <v>1</v>
      </c>
      <c r="F162" s="243" t="s">
        <v>805</v>
      </c>
      <c r="G162" s="240"/>
      <c r="H162" s="244">
        <v>1.5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148</v>
      </c>
      <c r="AU162" s="250" t="s">
        <v>86</v>
      </c>
      <c r="AV162" s="12" t="s">
        <v>86</v>
      </c>
      <c r="AW162" s="12" t="s">
        <v>33</v>
      </c>
      <c r="AX162" s="12" t="s">
        <v>77</v>
      </c>
      <c r="AY162" s="250" t="s">
        <v>138</v>
      </c>
    </row>
    <row r="163" s="13" customFormat="1">
      <c r="B163" s="251"/>
      <c r="C163" s="252"/>
      <c r="D163" s="241" t="s">
        <v>148</v>
      </c>
      <c r="E163" s="253" t="s">
        <v>1</v>
      </c>
      <c r="F163" s="254" t="s">
        <v>155</v>
      </c>
      <c r="G163" s="252"/>
      <c r="H163" s="255">
        <v>57.25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AT163" s="261" t="s">
        <v>148</v>
      </c>
      <c r="AU163" s="261" t="s">
        <v>86</v>
      </c>
      <c r="AV163" s="13" t="s">
        <v>146</v>
      </c>
      <c r="AW163" s="13" t="s">
        <v>33</v>
      </c>
      <c r="AX163" s="13" t="s">
        <v>82</v>
      </c>
      <c r="AY163" s="261" t="s">
        <v>138</v>
      </c>
    </row>
    <row r="164" s="1" customFormat="1" ht="24" customHeight="1">
      <c r="B164" s="38"/>
      <c r="C164" s="226" t="s">
        <v>165</v>
      </c>
      <c r="D164" s="226" t="s">
        <v>141</v>
      </c>
      <c r="E164" s="227" t="s">
        <v>178</v>
      </c>
      <c r="F164" s="228" t="s">
        <v>179</v>
      </c>
      <c r="G164" s="229" t="s">
        <v>144</v>
      </c>
      <c r="H164" s="230">
        <v>57.25</v>
      </c>
      <c r="I164" s="231"/>
      <c r="J164" s="232">
        <f>ROUND(I164*H164,2)</f>
        <v>0</v>
      </c>
      <c r="K164" s="228" t="s">
        <v>158</v>
      </c>
      <c r="L164" s="43"/>
      <c r="M164" s="233" t="s">
        <v>1</v>
      </c>
      <c r="N164" s="234" t="s">
        <v>43</v>
      </c>
      <c r="O164" s="86"/>
      <c r="P164" s="235">
        <f>O164*H164</f>
        <v>0</v>
      </c>
      <c r="Q164" s="235">
        <v>0.0043800000000000002</v>
      </c>
      <c r="R164" s="235">
        <f>Q164*H164</f>
        <v>0.25075500000000001</v>
      </c>
      <c r="S164" s="235">
        <v>0</v>
      </c>
      <c r="T164" s="236">
        <f>S164*H164</f>
        <v>0</v>
      </c>
      <c r="AR164" s="237" t="s">
        <v>146</v>
      </c>
      <c r="AT164" s="237" t="s">
        <v>141</v>
      </c>
      <c r="AU164" s="237" t="s">
        <v>86</v>
      </c>
      <c r="AY164" s="17" t="s">
        <v>138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86</v>
      </c>
      <c r="BK164" s="238">
        <f>ROUND(I164*H164,2)</f>
        <v>0</v>
      </c>
      <c r="BL164" s="17" t="s">
        <v>146</v>
      </c>
      <c r="BM164" s="237" t="s">
        <v>180</v>
      </c>
    </row>
    <row r="165" s="12" customFormat="1">
      <c r="B165" s="239"/>
      <c r="C165" s="240"/>
      <c r="D165" s="241" t="s">
        <v>148</v>
      </c>
      <c r="E165" s="242" t="s">
        <v>1</v>
      </c>
      <c r="F165" s="243" t="s">
        <v>799</v>
      </c>
      <c r="G165" s="240"/>
      <c r="H165" s="244">
        <v>14.119999999999999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148</v>
      </c>
      <c r="AU165" s="250" t="s">
        <v>86</v>
      </c>
      <c r="AV165" s="12" t="s">
        <v>86</v>
      </c>
      <c r="AW165" s="12" t="s">
        <v>33</v>
      </c>
      <c r="AX165" s="12" t="s">
        <v>77</v>
      </c>
      <c r="AY165" s="250" t="s">
        <v>138</v>
      </c>
    </row>
    <row r="166" s="12" customFormat="1">
      <c r="B166" s="239"/>
      <c r="C166" s="240"/>
      <c r="D166" s="241" t="s">
        <v>148</v>
      </c>
      <c r="E166" s="242" t="s">
        <v>1</v>
      </c>
      <c r="F166" s="243" t="s">
        <v>800</v>
      </c>
      <c r="G166" s="240"/>
      <c r="H166" s="244">
        <v>15.48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148</v>
      </c>
      <c r="AU166" s="250" t="s">
        <v>86</v>
      </c>
      <c r="AV166" s="12" t="s">
        <v>86</v>
      </c>
      <c r="AW166" s="12" t="s">
        <v>33</v>
      </c>
      <c r="AX166" s="12" t="s">
        <v>77</v>
      </c>
      <c r="AY166" s="250" t="s">
        <v>138</v>
      </c>
    </row>
    <row r="167" s="12" customFormat="1">
      <c r="B167" s="239"/>
      <c r="C167" s="240"/>
      <c r="D167" s="241" t="s">
        <v>148</v>
      </c>
      <c r="E167" s="242" t="s">
        <v>1</v>
      </c>
      <c r="F167" s="243" t="s">
        <v>801</v>
      </c>
      <c r="G167" s="240"/>
      <c r="H167" s="244">
        <v>14.619999999999999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148</v>
      </c>
      <c r="AU167" s="250" t="s">
        <v>86</v>
      </c>
      <c r="AV167" s="12" t="s">
        <v>86</v>
      </c>
      <c r="AW167" s="12" t="s">
        <v>33</v>
      </c>
      <c r="AX167" s="12" t="s">
        <v>77</v>
      </c>
      <c r="AY167" s="250" t="s">
        <v>138</v>
      </c>
    </row>
    <row r="168" s="12" customFormat="1">
      <c r="B168" s="239"/>
      <c r="C168" s="240"/>
      <c r="D168" s="241" t="s">
        <v>148</v>
      </c>
      <c r="E168" s="242" t="s">
        <v>1</v>
      </c>
      <c r="F168" s="243" t="s">
        <v>802</v>
      </c>
      <c r="G168" s="240"/>
      <c r="H168" s="244">
        <v>6.6100000000000003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148</v>
      </c>
      <c r="AU168" s="250" t="s">
        <v>86</v>
      </c>
      <c r="AV168" s="12" t="s">
        <v>86</v>
      </c>
      <c r="AW168" s="12" t="s">
        <v>33</v>
      </c>
      <c r="AX168" s="12" t="s">
        <v>77</v>
      </c>
      <c r="AY168" s="250" t="s">
        <v>138</v>
      </c>
    </row>
    <row r="169" s="12" customFormat="1">
      <c r="B169" s="239"/>
      <c r="C169" s="240"/>
      <c r="D169" s="241" t="s">
        <v>148</v>
      </c>
      <c r="E169" s="242" t="s">
        <v>1</v>
      </c>
      <c r="F169" s="243" t="s">
        <v>803</v>
      </c>
      <c r="G169" s="240"/>
      <c r="H169" s="244">
        <v>1.3200000000000001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148</v>
      </c>
      <c r="AU169" s="250" t="s">
        <v>86</v>
      </c>
      <c r="AV169" s="12" t="s">
        <v>86</v>
      </c>
      <c r="AW169" s="12" t="s">
        <v>33</v>
      </c>
      <c r="AX169" s="12" t="s">
        <v>77</v>
      </c>
      <c r="AY169" s="250" t="s">
        <v>138</v>
      </c>
    </row>
    <row r="170" s="12" customFormat="1">
      <c r="B170" s="239"/>
      <c r="C170" s="240"/>
      <c r="D170" s="241" t="s">
        <v>148</v>
      </c>
      <c r="E170" s="242" t="s">
        <v>1</v>
      </c>
      <c r="F170" s="243" t="s">
        <v>804</v>
      </c>
      <c r="G170" s="240"/>
      <c r="H170" s="244">
        <v>3.6000000000000001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148</v>
      </c>
      <c r="AU170" s="250" t="s">
        <v>86</v>
      </c>
      <c r="AV170" s="12" t="s">
        <v>86</v>
      </c>
      <c r="AW170" s="12" t="s">
        <v>33</v>
      </c>
      <c r="AX170" s="12" t="s">
        <v>77</v>
      </c>
      <c r="AY170" s="250" t="s">
        <v>138</v>
      </c>
    </row>
    <row r="171" s="12" customFormat="1">
      <c r="B171" s="239"/>
      <c r="C171" s="240"/>
      <c r="D171" s="241" t="s">
        <v>148</v>
      </c>
      <c r="E171" s="242" t="s">
        <v>1</v>
      </c>
      <c r="F171" s="243" t="s">
        <v>805</v>
      </c>
      <c r="G171" s="240"/>
      <c r="H171" s="244">
        <v>1.5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148</v>
      </c>
      <c r="AU171" s="250" t="s">
        <v>86</v>
      </c>
      <c r="AV171" s="12" t="s">
        <v>86</v>
      </c>
      <c r="AW171" s="12" t="s">
        <v>33</v>
      </c>
      <c r="AX171" s="12" t="s">
        <v>77</v>
      </c>
      <c r="AY171" s="250" t="s">
        <v>138</v>
      </c>
    </row>
    <row r="172" s="13" customFormat="1">
      <c r="B172" s="251"/>
      <c r="C172" s="252"/>
      <c r="D172" s="241" t="s">
        <v>148</v>
      </c>
      <c r="E172" s="253" t="s">
        <v>1</v>
      </c>
      <c r="F172" s="254" t="s">
        <v>155</v>
      </c>
      <c r="G172" s="252"/>
      <c r="H172" s="255">
        <v>57.25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AT172" s="261" t="s">
        <v>148</v>
      </c>
      <c r="AU172" s="261" t="s">
        <v>86</v>
      </c>
      <c r="AV172" s="13" t="s">
        <v>146</v>
      </c>
      <c r="AW172" s="13" t="s">
        <v>33</v>
      </c>
      <c r="AX172" s="13" t="s">
        <v>82</v>
      </c>
      <c r="AY172" s="261" t="s">
        <v>138</v>
      </c>
    </row>
    <row r="173" s="1" customFormat="1" ht="24" customHeight="1">
      <c r="B173" s="38"/>
      <c r="C173" s="226" t="s">
        <v>181</v>
      </c>
      <c r="D173" s="226" t="s">
        <v>141</v>
      </c>
      <c r="E173" s="227" t="s">
        <v>182</v>
      </c>
      <c r="F173" s="228" t="s">
        <v>183</v>
      </c>
      <c r="G173" s="229" t="s">
        <v>144</v>
      </c>
      <c r="H173" s="230">
        <v>57.25</v>
      </c>
      <c r="I173" s="231"/>
      <c r="J173" s="232">
        <f>ROUND(I173*H173,2)</f>
        <v>0</v>
      </c>
      <c r="K173" s="228" t="s">
        <v>158</v>
      </c>
      <c r="L173" s="43"/>
      <c r="M173" s="233" t="s">
        <v>1</v>
      </c>
      <c r="N173" s="234" t="s">
        <v>43</v>
      </c>
      <c r="O173" s="86"/>
      <c r="P173" s="235">
        <f>O173*H173</f>
        <v>0</v>
      </c>
      <c r="Q173" s="235">
        <v>0.0030000000000000001</v>
      </c>
      <c r="R173" s="235">
        <f>Q173*H173</f>
        <v>0.17175000000000001</v>
      </c>
      <c r="S173" s="235">
        <v>0</v>
      </c>
      <c r="T173" s="236">
        <f>S173*H173</f>
        <v>0</v>
      </c>
      <c r="AR173" s="237" t="s">
        <v>146</v>
      </c>
      <c r="AT173" s="237" t="s">
        <v>141</v>
      </c>
      <c r="AU173" s="237" t="s">
        <v>86</v>
      </c>
      <c r="AY173" s="17" t="s">
        <v>138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86</v>
      </c>
      <c r="BK173" s="238">
        <f>ROUND(I173*H173,2)</f>
        <v>0</v>
      </c>
      <c r="BL173" s="17" t="s">
        <v>146</v>
      </c>
      <c r="BM173" s="237" t="s">
        <v>184</v>
      </c>
    </row>
    <row r="174" s="12" customFormat="1">
      <c r="B174" s="239"/>
      <c r="C174" s="240"/>
      <c r="D174" s="241" t="s">
        <v>148</v>
      </c>
      <c r="E174" s="242" t="s">
        <v>1</v>
      </c>
      <c r="F174" s="243" t="s">
        <v>799</v>
      </c>
      <c r="G174" s="240"/>
      <c r="H174" s="244">
        <v>14.119999999999999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148</v>
      </c>
      <c r="AU174" s="250" t="s">
        <v>86</v>
      </c>
      <c r="AV174" s="12" t="s">
        <v>86</v>
      </c>
      <c r="AW174" s="12" t="s">
        <v>33</v>
      </c>
      <c r="AX174" s="12" t="s">
        <v>77</v>
      </c>
      <c r="AY174" s="250" t="s">
        <v>138</v>
      </c>
    </row>
    <row r="175" s="12" customFormat="1">
      <c r="B175" s="239"/>
      <c r="C175" s="240"/>
      <c r="D175" s="241" t="s">
        <v>148</v>
      </c>
      <c r="E175" s="242" t="s">
        <v>1</v>
      </c>
      <c r="F175" s="243" t="s">
        <v>800</v>
      </c>
      <c r="G175" s="240"/>
      <c r="H175" s="244">
        <v>15.48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148</v>
      </c>
      <c r="AU175" s="250" t="s">
        <v>86</v>
      </c>
      <c r="AV175" s="12" t="s">
        <v>86</v>
      </c>
      <c r="AW175" s="12" t="s">
        <v>33</v>
      </c>
      <c r="AX175" s="12" t="s">
        <v>77</v>
      </c>
      <c r="AY175" s="250" t="s">
        <v>138</v>
      </c>
    </row>
    <row r="176" s="12" customFormat="1">
      <c r="B176" s="239"/>
      <c r="C176" s="240"/>
      <c r="D176" s="241" t="s">
        <v>148</v>
      </c>
      <c r="E176" s="242" t="s">
        <v>1</v>
      </c>
      <c r="F176" s="243" t="s">
        <v>801</v>
      </c>
      <c r="G176" s="240"/>
      <c r="H176" s="244">
        <v>14.619999999999999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148</v>
      </c>
      <c r="AU176" s="250" t="s">
        <v>86</v>
      </c>
      <c r="AV176" s="12" t="s">
        <v>86</v>
      </c>
      <c r="AW176" s="12" t="s">
        <v>33</v>
      </c>
      <c r="AX176" s="12" t="s">
        <v>77</v>
      </c>
      <c r="AY176" s="250" t="s">
        <v>138</v>
      </c>
    </row>
    <row r="177" s="12" customFormat="1">
      <c r="B177" s="239"/>
      <c r="C177" s="240"/>
      <c r="D177" s="241" t="s">
        <v>148</v>
      </c>
      <c r="E177" s="242" t="s">
        <v>1</v>
      </c>
      <c r="F177" s="243" t="s">
        <v>802</v>
      </c>
      <c r="G177" s="240"/>
      <c r="H177" s="244">
        <v>6.6100000000000003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148</v>
      </c>
      <c r="AU177" s="250" t="s">
        <v>86</v>
      </c>
      <c r="AV177" s="12" t="s">
        <v>86</v>
      </c>
      <c r="AW177" s="12" t="s">
        <v>33</v>
      </c>
      <c r="AX177" s="12" t="s">
        <v>77</v>
      </c>
      <c r="AY177" s="250" t="s">
        <v>138</v>
      </c>
    </row>
    <row r="178" s="12" customFormat="1">
      <c r="B178" s="239"/>
      <c r="C178" s="240"/>
      <c r="D178" s="241" t="s">
        <v>148</v>
      </c>
      <c r="E178" s="242" t="s">
        <v>1</v>
      </c>
      <c r="F178" s="243" t="s">
        <v>803</v>
      </c>
      <c r="G178" s="240"/>
      <c r="H178" s="244">
        <v>1.3200000000000001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148</v>
      </c>
      <c r="AU178" s="250" t="s">
        <v>86</v>
      </c>
      <c r="AV178" s="12" t="s">
        <v>86</v>
      </c>
      <c r="AW178" s="12" t="s">
        <v>33</v>
      </c>
      <c r="AX178" s="12" t="s">
        <v>77</v>
      </c>
      <c r="AY178" s="250" t="s">
        <v>138</v>
      </c>
    </row>
    <row r="179" s="12" customFormat="1">
      <c r="B179" s="239"/>
      <c r="C179" s="240"/>
      <c r="D179" s="241" t="s">
        <v>148</v>
      </c>
      <c r="E179" s="242" t="s">
        <v>1</v>
      </c>
      <c r="F179" s="243" t="s">
        <v>804</v>
      </c>
      <c r="G179" s="240"/>
      <c r="H179" s="244">
        <v>3.6000000000000001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148</v>
      </c>
      <c r="AU179" s="250" t="s">
        <v>86</v>
      </c>
      <c r="AV179" s="12" t="s">
        <v>86</v>
      </c>
      <c r="AW179" s="12" t="s">
        <v>33</v>
      </c>
      <c r="AX179" s="12" t="s">
        <v>77</v>
      </c>
      <c r="AY179" s="250" t="s">
        <v>138</v>
      </c>
    </row>
    <row r="180" s="12" customFormat="1">
      <c r="B180" s="239"/>
      <c r="C180" s="240"/>
      <c r="D180" s="241" t="s">
        <v>148</v>
      </c>
      <c r="E180" s="242" t="s">
        <v>1</v>
      </c>
      <c r="F180" s="243" t="s">
        <v>805</v>
      </c>
      <c r="G180" s="240"/>
      <c r="H180" s="244">
        <v>1.5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148</v>
      </c>
      <c r="AU180" s="250" t="s">
        <v>86</v>
      </c>
      <c r="AV180" s="12" t="s">
        <v>86</v>
      </c>
      <c r="AW180" s="12" t="s">
        <v>33</v>
      </c>
      <c r="AX180" s="12" t="s">
        <v>77</v>
      </c>
      <c r="AY180" s="250" t="s">
        <v>138</v>
      </c>
    </row>
    <row r="181" s="13" customFormat="1">
      <c r="B181" s="251"/>
      <c r="C181" s="252"/>
      <c r="D181" s="241" t="s">
        <v>148</v>
      </c>
      <c r="E181" s="253" t="s">
        <v>1</v>
      </c>
      <c r="F181" s="254" t="s">
        <v>155</v>
      </c>
      <c r="G181" s="252"/>
      <c r="H181" s="255">
        <v>57.25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AT181" s="261" t="s">
        <v>148</v>
      </c>
      <c r="AU181" s="261" t="s">
        <v>86</v>
      </c>
      <c r="AV181" s="13" t="s">
        <v>146</v>
      </c>
      <c r="AW181" s="13" t="s">
        <v>33</v>
      </c>
      <c r="AX181" s="13" t="s">
        <v>82</v>
      </c>
      <c r="AY181" s="261" t="s">
        <v>138</v>
      </c>
    </row>
    <row r="182" s="1" customFormat="1" ht="24" customHeight="1">
      <c r="B182" s="38"/>
      <c r="C182" s="226" t="s">
        <v>185</v>
      </c>
      <c r="D182" s="226" t="s">
        <v>141</v>
      </c>
      <c r="E182" s="227" t="s">
        <v>186</v>
      </c>
      <c r="F182" s="228" t="s">
        <v>187</v>
      </c>
      <c r="G182" s="229" t="s">
        <v>144</v>
      </c>
      <c r="H182" s="230">
        <v>158.81999999999999</v>
      </c>
      <c r="I182" s="231"/>
      <c r="J182" s="232">
        <f>ROUND(I182*H182,2)</f>
        <v>0</v>
      </c>
      <c r="K182" s="228" t="s">
        <v>158</v>
      </c>
      <c r="L182" s="43"/>
      <c r="M182" s="233" t="s">
        <v>1</v>
      </c>
      <c r="N182" s="234" t="s">
        <v>43</v>
      </c>
      <c r="O182" s="86"/>
      <c r="P182" s="235">
        <f>O182*H182</f>
        <v>0</v>
      </c>
      <c r="Q182" s="235">
        <v>0.00025999999999999998</v>
      </c>
      <c r="R182" s="235">
        <f>Q182*H182</f>
        <v>0.041293199999999995</v>
      </c>
      <c r="S182" s="235">
        <v>0</v>
      </c>
      <c r="T182" s="236">
        <f>S182*H182</f>
        <v>0</v>
      </c>
      <c r="AR182" s="237" t="s">
        <v>146</v>
      </c>
      <c r="AT182" s="237" t="s">
        <v>141</v>
      </c>
      <c r="AU182" s="237" t="s">
        <v>86</v>
      </c>
      <c r="AY182" s="17" t="s">
        <v>138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86</v>
      </c>
      <c r="BK182" s="238">
        <f>ROUND(I182*H182,2)</f>
        <v>0</v>
      </c>
      <c r="BL182" s="17" t="s">
        <v>146</v>
      </c>
      <c r="BM182" s="237" t="s">
        <v>188</v>
      </c>
    </row>
    <row r="183" s="12" customFormat="1">
      <c r="B183" s="239"/>
      <c r="C183" s="240"/>
      <c r="D183" s="241" t="s">
        <v>148</v>
      </c>
      <c r="E183" s="242" t="s">
        <v>1</v>
      </c>
      <c r="F183" s="243" t="s">
        <v>806</v>
      </c>
      <c r="G183" s="240"/>
      <c r="H183" s="244">
        <v>32.335000000000001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148</v>
      </c>
      <c r="AU183" s="250" t="s">
        <v>86</v>
      </c>
      <c r="AV183" s="12" t="s">
        <v>86</v>
      </c>
      <c r="AW183" s="12" t="s">
        <v>33</v>
      </c>
      <c r="AX183" s="12" t="s">
        <v>77</v>
      </c>
      <c r="AY183" s="250" t="s">
        <v>138</v>
      </c>
    </row>
    <row r="184" s="12" customFormat="1">
      <c r="B184" s="239"/>
      <c r="C184" s="240"/>
      <c r="D184" s="241" t="s">
        <v>148</v>
      </c>
      <c r="E184" s="242" t="s">
        <v>1</v>
      </c>
      <c r="F184" s="243" t="s">
        <v>807</v>
      </c>
      <c r="G184" s="240"/>
      <c r="H184" s="244">
        <v>32.835000000000001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148</v>
      </c>
      <c r="AU184" s="250" t="s">
        <v>86</v>
      </c>
      <c r="AV184" s="12" t="s">
        <v>86</v>
      </c>
      <c r="AW184" s="12" t="s">
        <v>33</v>
      </c>
      <c r="AX184" s="12" t="s">
        <v>77</v>
      </c>
      <c r="AY184" s="250" t="s">
        <v>138</v>
      </c>
    </row>
    <row r="185" s="12" customFormat="1">
      <c r="B185" s="239"/>
      <c r="C185" s="240"/>
      <c r="D185" s="241" t="s">
        <v>148</v>
      </c>
      <c r="E185" s="242" t="s">
        <v>1</v>
      </c>
      <c r="F185" s="243" t="s">
        <v>808</v>
      </c>
      <c r="G185" s="240"/>
      <c r="H185" s="244">
        <v>32.5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148</v>
      </c>
      <c r="AU185" s="250" t="s">
        <v>86</v>
      </c>
      <c r="AV185" s="12" t="s">
        <v>86</v>
      </c>
      <c r="AW185" s="12" t="s">
        <v>33</v>
      </c>
      <c r="AX185" s="12" t="s">
        <v>77</v>
      </c>
      <c r="AY185" s="250" t="s">
        <v>138</v>
      </c>
    </row>
    <row r="186" s="12" customFormat="1">
      <c r="B186" s="239"/>
      <c r="C186" s="240"/>
      <c r="D186" s="241" t="s">
        <v>148</v>
      </c>
      <c r="E186" s="242" t="s">
        <v>1</v>
      </c>
      <c r="F186" s="243" t="s">
        <v>809</v>
      </c>
      <c r="G186" s="240"/>
      <c r="H186" s="244">
        <v>22.800000000000001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148</v>
      </c>
      <c r="AU186" s="250" t="s">
        <v>86</v>
      </c>
      <c r="AV186" s="12" t="s">
        <v>86</v>
      </c>
      <c r="AW186" s="12" t="s">
        <v>33</v>
      </c>
      <c r="AX186" s="12" t="s">
        <v>77</v>
      </c>
      <c r="AY186" s="250" t="s">
        <v>138</v>
      </c>
    </row>
    <row r="187" s="12" customFormat="1">
      <c r="B187" s="239"/>
      <c r="C187" s="240"/>
      <c r="D187" s="241" t="s">
        <v>148</v>
      </c>
      <c r="E187" s="242" t="s">
        <v>1</v>
      </c>
      <c r="F187" s="243" t="s">
        <v>810</v>
      </c>
      <c r="G187" s="240"/>
      <c r="H187" s="244">
        <v>10.300000000000001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148</v>
      </c>
      <c r="AU187" s="250" t="s">
        <v>86</v>
      </c>
      <c r="AV187" s="12" t="s">
        <v>86</v>
      </c>
      <c r="AW187" s="12" t="s">
        <v>33</v>
      </c>
      <c r="AX187" s="12" t="s">
        <v>77</v>
      </c>
      <c r="AY187" s="250" t="s">
        <v>138</v>
      </c>
    </row>
    <row r="188" s="12" customFormat="1">
      <c r="B188" s="239"/>
      <c r="C188" s="240"/>
      <c r="D188" s="241" t="s">
        <v>148</v>
      </c>
      <c r="E188" s="242" t="s">
        <v>1</v>
      </c>
      <c r="F188" s="243" t="s">
        <v>811</v>
      </c>
      <c r="G188" s="240"/>
      <c r="H188" s="244">
        <v>16.050000000000001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148</v>
      </c>
      <c r="AU188" s="250" t="s">
        <v>86</v>
      </c>
      <c r="AV188" s="12" t="s">
        <v>86</v>
      </c>
      <c r="AW188" s="12" t="s">
        <v>33</v>
      </c>
      <c r="AX188" s="12" t="s">
        <v>77</v>
      </c>
      <c r="AY188" s="250" t="s">
        <v>138</v>
      </c>
    </row>
    <row r="189" s="12" customFormat="1">
      <c r="B189" s="239"/>
      <c r="C189" s="240"/>
      <c r="D189" s="241" t="s">
        <v>148</v>
      </c>
      <c r="E189" s="242" t="s">
        <v>1</v>
      </c>
      <c r="F189" s="243" t="s">
        <v>812</v>
      </c>
      <c r="G189" s="240"/>
      <c r="H189" s="244">
        <v>12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148</v>
      </c>
      <c r="AU189" s="250" t="s">
        <v>86</v>
      </c>
      <c r="AV189" s="12" t="s">
        <v>86</v>
      </c>
      <c r="AW189" s="12" t="s">
        <v>33</v>
      </c>
      <c r="AX189" s="12" t="s">
        <v>77</v>
      </c>
      <c r="AY189" s="250" t="s">
        <v>138</v>
      </c>
    </row>
    <row r="190" s="13" customFormat="1">
      <c r="B190" s="251"/>
      <c r="C190" s="252"/>
      <c r="D190" s="241" t="s">
        <v>148</v>
      </c>
      <c r="E190" s="253" t="s">
        <v>1</v>
      </c>
      <c r="F190" s="254" t="s">
        <v>155</v>
      </c>
      <c r="G190" s="252"/>
      <c r="H190" s="255">
        <v>158.81999999999999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AT190" s="261" t="s">
        <v>148</v>
      </c>
      <c r="AU190" s="261" t="s">
        <v>86</v>
      </c>
      <c r="AV190" s="13" t="s">
        <v>146</v>
      </c>
      <c r="AW190" s="13" t="s">
        <v>33</v>
      </c>
      <c r="AX190" s="13" t="s">
        <v>82</v>
      </c>
      <c r="AY190" s="261" t="s">
        <v>138</v>
      </c>
    </row>
    <row r="191" s="1" customFormat="1" ht="24" customHeight="1">
      <c r="B191" s="38"/>
      <c r="C191" s="226" t="s">
        <v>196</v>
      </c>
      <c r="D191" s="226" t="s">
        <v>141</v>
      </c>
      <c r="E191" s="227" t="s">
        <v>197</v>
      </c>
      <c r="F191" s="228" t="s">
        <v>198</v>
      </c>
      <c r="G191" s="229" t="s">
        <v>144</v>
      </c>
      <c r="H191" s="230">
        <v>158.81999999999999</v>
      </c>
      <c r="I191" s="231"/>
      <c r="J191" s="232">
        <f>ROUND(I191*H191,2)</f>
        <v>0</v>
      </c>
      <c r="K191" s="228" t="s">
        <v>158</v>
      </c>
      <c r="L191" s="43"/>
      <c r="M191" s="233" t="s">
        <v>1</v>
      </c>
      <c r="N191" s="234" t="s">
        <v>43</v>
      </c>
      <c r="O191" s="86"/>
      <c r="P191" s="235">
        <f>O191*H191</f>
        <v>0</v>
      </c>
      <c r="Q191" s="235">
        <v>0.0043800000000000002</v>
      </c>
      <c r="R191" s="235">
        <f>Q191*H191</f>
        <v>0.69563160000000002</v>
      </c>
      <c r="S191" s="235">
        <v>0</v>
      </c>
      <c r="T191" s="236">
        <f>S191*H191</f>
        <v>0</v>
      </c>
      <c r="AR191" s="237" t="s">
        <v>146</v>
      </c>
      <c r="AT191" s="237" t="s">
        <v>141</v>
      </c>
      <c r="AU191" s="237" t="s">
        <v>86</v>
      </c>
      <c r="AY191" s="17" t="s">
        <v>138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86</v>
      </c>
      <c r="BK191" s="238">
        <f>ROUND(I191*H191,2)</f>
        <v>0</v>
      </c>
      <c r="BL191" s="17" t="s">
        <v>146</v>
      </c>
      <c r="BM191" s="237" t="s">
        <v>199</v>
      </c>
    </row>
    <row r="192" s="12" customFormat="1">
      <c r="B192" s="239"/>
      <c r="C192" s="240"/>
      <c r="D192" s="241" t="s">
        <v>148</v>
      </c>
      <c r="E192" s="242" t="s">
        <v>1</v>
      </c>
      <c r="F192" s="243" t="s">
        <v>806</v>
      </c>
      <c r="G192" s="240"/>
      <c r="H192" s="244">
        <v>32.335000000000001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148</v>
      </c>
      <c r="AU192" s="250" t="s">
        <v>86</v>
      </c>
      <c r="AV192" s="12" t="s">
        <v>86</v>
      </c>
      <c r="AW192" s="12" t="s">
        <v>33</v>
      </c>
      <c r="AX192" s="12" t="s">
        <v>77</v>
      </c>
      <c r="AY192" s="250" t="s">
        <v>138</v>
      </c>
    </row>
    <row r="193" s="12" customFormat="1">
      <c r="B193" s="239"/>
      <c r="C193" s="240"/>
      <c r="D193" s="241" t="s">
        <v>148</v>
      </c>
      <c r="E193" s="242" t="s">
        <v>1</v>
      </c>
      <c r="F193" s="243" t="s">
        <v>807</v>
      </c>
      <c r="G193" s="240"/>
      <c r="H193" s="244">
        <v>32.835000000000001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148</v>
      </c>
      <c r="AU193" s="250" t="s">
        <v>86</v>
      </c>
      <c r="AV193" s="12" t="s">
        <v>86</v>
      </c>
      <c r="AW193" s="12" t="s">
        <v>33</v>
      </c>
      <c r="AX193" s="12" t="s">
        <v>77</v>
      </c>
      <c r="AY193" s="250" t="s">
        <v>138</v>
      </c>
    </row>
    <row r="194" s="12" customFormat="1">
      <c r="B194" s="239"/>
      <c r="C194" s="240"/>
      <c r="D194" s="241" t="s">
        <v>148</v>
      </c>
      <c r="E194" s="242" t="s">
        <v>1</v>
      </c>
      <c r="F194" s="243" t="s">
        <v>808</v>
      </c>
      <c r="G194" s="240"/>
      <c r="H194" s="244">
        <v>32.5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AT194" s="250" t="s">
        <v>148</v>
      </c>
      <c r="AU194" s="250" t="s">
        <v>86</v>
      </c>
      <c r="AV194" s="12" t="s">
        <v>86</v>
      </c>
      <c r="AW194" s="12" t="s">
        <v>33</v>
      </c>
      <c r="AX194" s="12" t="s">
        <v>77</v>
      </c>
      <c r="AY194" s="250" t="s">
        <v>138</v>
      </c>
    </row>
    <row r="195" s="12" customFormat="1">
      <c r="B195" s="239"/>
      <c r="C195" s="240"/>
      <c r="D195" s="241" t="s">
        <v>148</v>
      </c>
      <c r="E195" s="242" t="s">
        <v>1</v>
      </c>
      <c r="F195" s="243" t="s">
        <v>809</v>
      </c>
      <c r="G195" s="240"/>
      <c r="H195" s="244">
        <v>22.800000000000001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148</v>
      </c>
      <c r="AU195" s="250" t="s">
        <v>86</v>
      </c>
      <c r="AV195" s="12" t="s">
        <v>86</v>
      </c>
      <c r="AW195" s="12" t="s">
        <v>33</v>
      </c>
      <c r="AX195" s="12" t="s">
        <v>77</v>
      </c>
      <c r="AY195" s="250" t="s">
        <v>138</v>
      </c>
    </row>
    <row r="196" s="12" customFormat="1">
      <c r="B196" s="239"/>
      <c r="C196" s="240"/>
      <c r="D196" s="241" t="s">
        <v>148</v>
      </c>
      <c r="E196" s="242" t="s">
        <v>1</v>
      </c>
      <c r="F196" s="243" t="s">
        <v>810</v>
      </c>
      <c r="G196" s="240"/>
      <c r="H196" s="244">
        <v>10.300000000000001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148</v>
      </c>
      <c r="AU196" s="250" t="s">
        <v>86</v>
      </c>
      <c r="AV196" s="12" t="s">
        <v>86</v>
      </c>
      <c r="AW196" s="12" t="s">
        <v>33</v>
      </c>
      <c r="AX196" s="12" t="s">
        <v>77</v>
      </c>
      <c r="AY196" s="250" t="s">
        <v>138</v>
      </c>
    </row>
    <row r="197" s="12" customFormat="1">
      <c r="B197" s="239"/>
      <c r="C197" s="240"/>
      <c r="D197" s="241" t="s">
        <v>148</v>
      </c>
      <c r="E197" s="242" t="s">
        <v>1</v>
      </c>
      <c r="F197" s="243" t="s">
        <v>811</v>
      </c>
      <c r="G197" s="240"/>
      <c r="H197" s="244">
        <v>16.050000000000001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148</v>
      </c>
      <c r="AU197" s="250" t="s">
        <v>86</v>
      </c>
      <c r="AV197" s="12" t="s">
        <v>86</v>
      </c>
      <c r="AW197" s="12" t="s">
        <v>33</v>
      </c>
      <c r="AX197" s="12" t="s">
        <v>77</v>
      </c>
      <c r="AY197" s="250" t="s">
        <v>138</v>
      </c>
    </row>
    <row r="198" s="12" customFormat="1">
      <c r="B198" s="239"/>
      <c r="C198" s="240"/>
      <c r="D198" s="241" t="s">
        <v>148</v>
      </c>
      <c r="E198" s="242" t="s">
        <v>1</v>
      </c>
      <c r="F198" s="243" t="s">
        <v>812</v>
      </c>
      <c r="G198" s="240"/>
      <c r="H198" s="244">
        <v>12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148</v>
      </c>
      <c r="AU198" s="250" t="s">
        <v>86</v>
      </c>
      <c r="AV198" s="12" t="s">
        <v>86</v>
      </c>
      <c r="AW198" s="12" t="s">
        <v>33</v>
      </c>
      <c r="AX198" s="12" t="s">
        <v>77</v>
      </c>
      <c r="AY198" s="250" t="s">
        <v>138</v>
      </c>
    </row>
    <row r="199" s="13" customFormat="1">
      <c r="B199" s="251"/>
      <c r="C199" s="252"/>
      <c r="D199" s="241" t="s">
        <v>148</v>
      </c>
      <c r="E199" s="253" t="s">
        <v>1</v>
      </c>
      <c r="F199" s="254" t="s">
        <v>155</v>
      </c>
      <c r="G199" s="252"/>
      <c r="H199" s="255">
        <v>158.81999999999999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AT199" s="261" t="s">
        <v>148</v>
      </c>
      <c r="AU199" s="261" t="s">
        <v>86</v>
      </c>
      <c r="AV199" s="13" t="s">
        <v>146</v>
      </c>
      <c r="AW199" s="13" t="s">
        <v>33</v>
      </c>
      <c r="AX199" s="13" t="s">
        <v>82</v>
      </c>
      <c r="AY199" s="261" t="s">
        <v>138</v>
      </c>
    </row>
    <row r="200" s="1" customFormat="1" ht="24" customHeight="1">
      <c r="B200" s="38"/>
      <c r="C200" s="226" t="s">
        <v>200</v>
      </c>
      <c r="D200" s="226" t="s">
        <v>141</v>
      </c>
      <c r="E200" s="227" t="s">
        <v>201</v>
      </c>
      <c r="F200" s="228" t="s">
        <v>202</v>
      </c>
      <c r="G200" s="229" t="s">
        <v>144</v>
      </c>
      <c r="H200" s="230">
        <v>134.86500000000001</v>
      </c>
      <c r="I200" s="231"/>
      <c r="J200" s="232">
        <f>ROUND(I200*H200,2)</f>
        <v>0</v>
      </c>
      <c r="K200" s="228" t="s">
        <v>158</v>
      </c>
      <c r="L200" s="43"/>
      <c r="M200" s="233" t="s">
        <v>1</v>
      </c>
      <c r="N200" s="234" t="s">
        <v>43</v>
      </c>
      <c r="O200" s="86"/>
      <c r="P200" s="235">
        <f>O200*H200</f>
        <v>0</v>
      </c>
      <c r="Q200" s="235">
        <v>0.0030000000000000001</v>
      </c>
      <c r="R200" s="235">
        <f>Q200*H200</f>
        <v>0.40459500000000004</v>
      </c>
      <c r="S200" s="235">
        <v>0</v>
      </c>
      <c r="T200" s="236">
        <f>S200*H200</f>
        <v>0</v>
      </c>
      <c r="AR200" s="237" t="s">
        <v>146</v>
      </c>
      <c r="AT200" s="237" t="s">
        <v>141</v>
      </c>
      <c r="AU200" s="237" t="s">
        <v>86</v>
      </c>
      <c r="AY200" s="17" t="s">
        <v>138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86</v>
      </c>
      <c r="BK200" s="238">
        <f>ROUND(I200*H200,2)</f>
        <v>0</v>
      </c>
      <c r="BL200" s="17" t="s">
        <v>146</v>
      </c>
      <c r="BM200" s="237" t="s">
        <v>203</v>
      </c>
    </row>
    <row r="201" s="12" customFormat="1">
      <c r="B201" s="239"/>
      <c r="C201" s="240"/>
      <c r="D201" s="241" t="s">
        <v>148</v>
      </c>
      <c r="E201" s="242" t="s">
        <v>1</v>
      </c>
      <c r="F201" s="243" t="s">
        <v>806</v>
      </c>
      <c r="G201" s="240"/>
      <c r="H201" s="244">
        <v>32.335000000000001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148</v>
      </c>
      <c r="AU201" s="250" t="s">
        <v>86</v>
      </c>
      <c r="AV201" s="12" t="s">
        <v>86</v>
      </c>
      <c r="AW201" s="12" t="s">
        <v>33</v>
      </c>
      <c r="AX201" s="12" t="s">
        <v>77</v>
      </c>
      <c r="AY201" s="250" t="s">
        <v>138</v>
      </c>
    </row>
    <row r="202" s="12" customFormat="1">
      <c r="B202" s="239"/>
      <c r="C202" s="240"/>
      <c r="D202" s="241" t="s">
        <v>148</v>
      </c>
      <c r="E202" s="242" t="s">
        <v>1</v>
      </c>
      <c r="F202" s="243" t="s">
        <v>807</v>
      </c>
      <c r="G202" s="240"/>
      <c r="H202" s="244">
        <v>32.835000000000001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148</v>
      </c>
      <c r="AU202" s="250" t="s">
        <v>86</v>
      </c>
      <c r="AV202" s="12" t="s">
        <v>86</v>
      </c>
      <c r="AW202" s="12" t="s">
        <v>33</v>
      </c>
      <c r="AX202" s="12" t="s">
        <v>77</v>
      </c>
      <c r="AY202" s="250" t="s">
        <v>138</v>
      </c>
    </row>
    <row r="203" s="12" customFormat="1">
      <c r="B203" s="239"/>
      <c r="C203" s="240"/>
      <c r="D203" s="241" t="s">
        <v>148</v>
      </c>
      <c r="E203" s="242" t="s">
        <v>1</v>
      </c>
      <c r="F203" s="243" t="s">
        <v>808</v>
      </c>
      <c r="G203" s="240"/>
      <c r="H203" s="244">
        <v>32.5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148</v>
      </c>
      <c r="AU203" s="250" t="s">
        <v>86</v>
      </c>
      <c r="AV203" s="12" t="s">
        <v>86</v>
      </c>
      <c r="AW203" s="12" t="s">
        <v>33</v>
      </c>
      <c r="AX203" s="12" t="s">
        <v>77</v>
      </c>
      <c r="AY203" s="250" t="s">
        <v>138</v>
      </c>
    </row>
    <row r="204" s="12" customFormat="1">
      <c r="B204" s="239"/>
      <c r="C204" s="240"/>
      <c r="D204" s="241" t="s">
        <v>148</v>
      </c>
      <c r="E204" s="242" t="s">
        <v>1</v>
      </c>
      <c r="F204" s="243" t="s">
        <v>809</v>
      </c>
      <c r="G204" s="240"/>
      <c r="H204" s="244">
        <v>22.800000000000001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148</v>
      </c>
      <c r="AU204" s="250" t="s">
        <v>86</v>
      </c>
      <c r="AV204" s="12" t="s">
        <v>86</v>
      </c>
      <c r="AW204" s="12" t="s">
        <v>33</v>
      </c>
      <c r="AX204" s="12" t="s">
        <v>77</v>
      </c>
      <c r="AY204" s="250" t="s">
        <v>138</v>
      </c>
    </row>
    <row r="205" s="12" customFormat="1">
      <c r="B205" s="239"/>
      <c r="C205" s="240"/>
      <c r="D205" s="241" t="s">
        <v>148</v>
      </c>
      <c r="E205" s="242" t="s">
        <v>1</v>
      </c>
      <c r="F205" s="243" t="s">
        <v>810</v>
      </c>
      <c r="G205" s="240"/>
      <c r="H205" s="244">
        <v>10.300000000000001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148</v>
      </c>
      <c r="AU205" s="250" t="s">
        <v>86</v>
      </c>
      <c r="AV205" s="12" t="s">
        <v>86</v>
      </c>
      <c r="AW205" s="12" t="s">
        <v>33</v>
      </c>
      <c r="AX205" s="12" t="s">
        <v>77</v>
      </c>
      <c r="AY205" s="250" t="s">
        <v>138</v>
      </c>
    </row>
    <row r="206" s="12" customFormat="1">
      <c r="B206" s="239"/>
      <c r="C206" s="240"/>
      <c r="D206" s="241" t="s">
        <v>148</v>
      </c>
      <c r="E206" s="242" t="s">
        <v>1</v>
      </c>
      <c r="F206" s="243" t="s">
        <v>813</v>
      </c>
      <c r="G206" s="240"/>
      <c r="H206" s="244">
        <v>2.415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148</v>
      </c>
      <c r="AU206" s="250" t="s">
        <v>86</v>
      </c>
      <c r="AV206" s="12" t="s">
        <v>86</v>
      </c>
      <c r="AW206" s="12" t="s">
        <v>33</v>
      </c>
      <c r="AX206" s="12" t="s">
        <v>77</v>
      </c>
      <c r="AY206" s="250" t="s">
        <v>138</v>
      </c>
    </row>
    <row r="207" s="12" customFormat="1">
      <c r="B207" s="239"/>
      <c r="C207" s="240"/>
      <c r="D207" s="241" t="s">
        <v>148</v>
      </c>
      <c r="E207" s="242" t="s">
        <v>1</v>
      </c>
      <c r="F207" s="243" t="s">
        <v>814</v>
      </c>
      <c r="G207" s="240"/>
      <c r="H207" s="244">
        <v>1.6799999999999999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148</v>
      </c>
      <c r="AU207" s="250" t="s">
        <v>86</v>
      </c>
      <c r="AV207" s="12" t="s">
        <v>86</v>
      </c>
      <c r="AW207" s="12" t="s">
        <v>33</v>
      </c>
      <c r="AX207" s="12" t="s">
        <v>77</v>
      </c>
      <c r="AY207" s="250" t="s">
        <v>138</v>
      </c>
    </row>
    <row r="208" s="13" customFormat="1">
      <c r="B208" s="251"/>
      <c r="C208" s="252"/>
      <c r="D208" s="241" t="s">
        <v>148</v>
      </c>
      <c r="E208" s="253" t="s">
        <v>1</v>
      </c>
      <c r="F208" s="254" t="s">
        <v>155</v>
      </c>
      <c r="G208" s="252"/>
      <c r="H208" s="255">
        <v>134.86500000000001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AT208" s="261" t="s">
        <v>148</v>
      </c>
      <c r="AU208" s="261" t="s">
        <v>86</v>
      </c>
      <c r="AV208" s="13" t="s">
        <v>146</v>
      </c>
      <c r="AW208" s="13" t="s">
        <v>33</v>
      </c>
      <c r="AX208" s="13" t="s">
        <v>82</v>
      </c>
      <c r="AY208" s="261" t="s">
        <v>138</v>
      </c>
    </row>
    <row r="209" s="1" customFormat="1" ht="24" customHeight="1">
      <c r="B209" s="38"/>
      <c r="C209" s="226" t="s">
        <v>206</v>
      </c>
      <c r="D209" s="226" t="s">
        <v>141</v>
      </c>
      <c r="E209" s="227" t="s">
        <v>207</v>
      </c>
      <c r="F209" s="228" t="s">
        <v>208</v>
      </c>
      <c r="G209" s="229" t="s">
        <v>144</v>
      </c>
      <c r="H209" s="230">
        <v>28.050000000000001</v>
      </c>
      <c r="I209" s="231"/>
      <c r="J209" s="232">
        <f>ROUND(I209*H209,2)</f>
        <v>0</v>
      </c>
      <c r="K209" s="228" t="s">
        <v>158</v>
      </c>
      <c r="L209" s="43"/>
      <c r="M209" s="233" t="s">
        <v>1</v>
      </c>
      <c r="N209" s="234" t="s">
        <v>43</v>
      </c>
      <c r="O209" s="86"/>
      <c r="P209" s="235">
        <f>O209*H209</f>
        <v>0</v>
      </c>
      <c r="Q209" s="235">
        <v>0.015400000000000001</v>
      </c>
      <c r="R209" s="235">
        <f>Q209*H209</f>
        <v>0.43197000000000002</v>
      </c>
      <c r="S209" s="235">
        <v>0</v>
      </c>
      <c r="T209" s="236">
        <f>S209*H209</f>
        <v>0</v>
      </c>
      <c r="AR209" s="237" t="s">
        <v>146</v>
      </c>
      <c r="AT209" s="237" t="s">
        <v>141</v>
      </c>
      <c r="AU209" s="237" t="s">
        <v>86</v>
      </c>
      <c r="AY209" s="17" t="s">
        <v>138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86</v>
      </c>
      <c r="BK209" s="238">
        <f>ROUND(I209*H209,2)</f>
        <v>0</v>
      </c>
      <c r="BL209" s="17" t="s">
        <v>146</v>
      </c>
      <c r="BM209" s="237" t="s">
        <v>209</v>
      </c>
    </row>
    <row r="210" s="12" customFormat="1">
      <c r="B210" s="239"/>
      <c r="C210" s="240"/>
      <c r="D210" s="241" t="s">
        <v>148</v>
      </c>
      <c r="E210" s="242" t="s">
        <v>1</v>
      </c>
      <c r="F210" s="243" t="s">
        <v>815</v>
      </c>
      <c r="G210" s="240"/>
      <c r="H210" s="244">
        <v>16.050000000000001</v>
      </c>
      <c r="I210" s="245"/>
      <c r="J210" s="240"/>
      <c r="K210" s="240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148</v>
      </c>
      <c r="AU210" s="250" t="s">
        <v>86</v>
      </c>
      <c r="AV210" s="12" t="s">
        <v>86</v>
      </c>
      <c r="AW210" s="12" t="s">
        <v>33</v>
      </c>
      <c r="AX210" s="12" t="s">
        <v>77</v>
      </c>
      <c r="AY210" s="250" t="s">
        <v>138</v>
      </c>
    </row>
    <row r="211" s="12" customFormat="1">
      <c r="B211" s="239"/>
      <c r="C211" s="240"/>
      <c r="D211" s="241" t="s">
        <v>148</v>
      </c>
      <c r="E211" s="242" t="s">
        <v>1</v>
      </c>
      <c r="F211" s="243" t="s">
        <v>816</v>
      </c>
      <c r="G211" s="240"/>
      <c r="H211" s="244">
        <v>12</v>
      </c>
      <c r="I211" s="245"/>
      <c r="J211" s="240"/>
      <c r="K211" s="240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148</v>
      </c>
      <c r="AU211" s="250" t="s">
        <v>86</v>
      </c>
      <c r="AV211" s="12" t="s">
        <v>86</v>
      </c>
      <c r="AW211" s="12" t="s">
        <v>33</v>
      </c>
      <c r="AX211" s="12" t="s">
        <v>77</v>
      </c>
      <c r="AY211" s="250" t="s">
        <v>138</v>
      </c>
    </row>
    <row r="212" s="13" customFormat="1">
      <c r="B212" s="251"/>
      <c r="C212" s="252"/>
      <c r="D212" s="241" t="s">
        <v>148</v>
      </c>
      <c r="E212" s="253" t="s">
        <v>1</v>
      </c>
      <c r="F212" s="254" t="s">
        <v>155</v>
      </c>
      <c r="G212" s="252"/>
      <c r="H212" s="255">
        <v>28.050000000000001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AT212" s="261" t="s">
        <v>148</v>
      </c>
      <c r="AU212" s="261" t="s">
        <v>86</v>
      </c>
      <c r="AV212" s="13" t="s">
        <v>146</v>
      </c>
      <c r="AW212" s="13" t="s">
        <v>33</v>
      </c>
      <c r="AX212" s="13" t="s">
        <v>82</v>
      </c>
      <c r="AY212" s="261" t="s">
        <v>138</v>
      </c>
    </row>
    <row r="213" s="1" customFormat="1" ht="24" customHeight="1">
      <c r="B213" s="38"/>
      <c r="C213" s="226" t="s">
        <v>215</v>
      </c>
      <c r="D213" s="226" t="s">
        <v>141</v>
      </c>
      <c r="E213" s="227" t="s">
        <v>216</v>
      </c>
      <c r="F213" s="228" t="s">
        <v>217</v>
      </c>
      <c r="G213" s="229" t="s">
        <v>144</v>
      </c>
      <c r="H213" s="230">
        <v>2.1400000000000001</v>
      </c>
      <c r="I213" s="231"/>
      <c r="J213" s="232">
        <f>ROUND(I213*H213,2)</f>
        <v>0</v>
      </c>
      <c r="K213" s="228" t="s">
        <v>158</v>
      </c>
      <c r="L213" s="43"/>
      <c r="M213" s="233" t="s">
        <v>1</v>
      </c>
      <c r="N213" s="234" t="s">
        <v>43</v>
      </c>
      <c r="O213" s="86"/>
      <c r="P213" s="235">
        <f>O213*H213</f>
        <v>0</v>
      </c>
      <c r="Q213" s="235">
        <v>0.038199999999999998</v>
      </c>
      <c r="R213" s="235">
        <f>Q213*H213</f>
        <v>0.081748000000000001</v>
      </c>
      <c r="S213" s="235">
        <v>0</v>
      </c>
      <c r="T213" s="236">
        <f>S213*H213</f>
        <v>0</v>
      </c>
      <c r="AR213" s="237" t="s">
        <v>146</v>
      </c>
      <c r="AT213" s="237" t="s">
        <v>141</v>
      </c>
      <c r="AU213" s="237" t="s">
        <v>86</v>
      </c>
      <c r="AY213" s="17" t="s">
        <v>138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86</v>
      </c>
      <c r="BK213" s="238">
        <f>ROUND(I213*H213,2)</f>
        <v>0</v>
      </c>
      <c r="BL213" s="17" t="s">
        <v>146</v>
      </c>
      <c r="BM213" s="237" t="s">
        <v>218</v>
      </c>
    </row>
    <row r="214" s="14" customFormat="1">
      <c r="B214" s="262"/>
      <c r="C214" s="263"/>
      <c r="D214" s="241" t="s">
        <v>148</v>
      </c>
      <c r="E214" s="264" t="s">
        <v>1</v>
      </c>
      <c r="F214" s="265" t="s">
        <v>219</v>
      </c>
      <c r="G214" s="263"/>
      <c r="H214" s="264" t="s">
        <v>1</v>
      </c>
      <c r="I214" s="266"/>
      <c r="J214" s="263"/>
      <c r="K214" s="263"/>
      <c r="L214" s="267"/>
      <c r="M214" s="268"/>
      <c r="N214" s="269"/>
      <c r="O214" s="269"/>
      <c r="P214" s="269"/>
      <c r="Q214" s="269"/>
      <c r="R214" s="269"/>
      <c r="S214" s="269"/>
      <c r="T214" s="270"/>
      <c r="AT214" s="271" t="s">
        <v>148</v>
      </c>
      <c r="AU214" s="271" t="s">
        <v>86</v>
      </c>
      <c r="AV214" s="14" t="s">
        <v>82</v>
      </c>
      <c r="AW214" s="14" t="s">
        <v>33</v>
      </c>
      <c r="AX214" s="14" t="s">
        <v>77</v>
      </c>
      <c r="AY214" s="271" t="s">
        <v>138</v>
      </c>
    </row>
    <row r="215" s="12" customFormat="1">
      <c r="B215" s="239"/>
      <c r="C215" s="240"/>
      <c r="D215" s="241" t="s">
        <v>148</v>
      </c>
      <c r="E215" s="242" t="s">
        <v>1</v>
      </c>
      <c r="F215" s="243" t="s">
        <v>817</v>
      </c>
      <c r="G215" s="240"/>
      <c r="H215" s="244">
        <v>0.38</v>
      </c>
      <c r="I215" s="245"/>
      <c r="J215" s="240"/>
      <c r="K215" s="240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148</v>
      </c>
      <c r="AU215" s="250" t="s">
        <v>86</v>
      </c>
      <c r="AV215" s="12" t="s">
        <v>86</v>
      </c>
      <c r="AW215" s="12" t="s">
        <v>33</v>
      </c>
      <c r="AX215" s="12" t="s">
        <v>77</v>
      </c>
      <c r="AY215" s="250" t="s">
        <v>138</v>
      </c>
    </row>
    <row r="216" s="12" customFormat="1">
      <c r="B216" s="239"/>
      <c r="C216" s="240"/>
      <c r="D216" s="241" t="s">
        <v>148</v>
      </c>
      <c r="E216" s="242" t="s">
        <v>1</v>
      </c>
      <c r="F216" s="243" t="s">
        <v>221</v>
      </c>
      <c r="G216" s="240"/>
      <c r="H216" s="244">
        <v>0.20000000000000001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148</v>
      </c>
      <c r="AU216" s="250" t="s">
        <v>86</v>
      </c>
      <c r="AV216" s="12" t="s">
        <v>86</v>
      </c>
      <c r="AW216" s="12" t="s">
        <v>33</v>
      </c>
      <c r="AX216" s="12" t="s">
        <v>77</v>
      </c>
      <c r="AY216" s="250" t="s">
        <v>138</v>
      </c>
    </row>
    <row r="217" s="15" customFormat="1">
      <c r="B217" s="272"/>
      <c r="C217" s="273"/>
      <c r="D217" s="241" t="s">
        <v>148</v>
      </c>
      <c r="E217" s="274" t="s">
        <v>1</v>
      </c>
      <c r="F217" s="275" t="s">
        <v>222</v>
      </c>
      <c r="G217" s="273"/>
      <c r="H217" s="276">
        <v>0.57999999999999996</v>
      </c>
      <c r="I217" s="277"/>
      <c r="J217" s="273"/>
      <c r="K217" s="273"/>
      <c r="L217" s="278"/>
      <c r="M217" s="279"/>
      <c r="N217" s="280"/>
      <c r="O217" s="280"/>
      <c r="P217" s="280"/>
      <c r="Q217" s="280"/>
      <c r="R217" s="280"/>
      <c r="S217" s="280"/>
      <c r="T217" s="281"/>
      <c r="AT217" s="282" t="s">
        <v>148</v>
      </c>
      <c r="AU217" s="282" t="s">
        <v>86</v>
      </c>
      <c r="AV217" s="15" t="s">
        <v>139</v>
      </c>
      <c r="AW217" s="15" t="s">
        <v>33</v>
      </c>
      <c r="AX217" s="15" t="s">
        <v>77</v>
      </c>
      <c r="AY217" s="282" t="s">
        <v>138</v>
      </c>
    </row>
    <row r="218" s="14" customFormat="1">
      <c r="B218" s="262"/>
      <c r="C218" s="263"/>
      <c r="D218" s="241" t="s">
        <v>148</v>
      </c>
      <c r="E218" s="264" t="s">
        <v>1</v>
      </c>
      <c r="F218" s="265" t="s">
        <v>223</v>
      </c>
      <c r="G218" s="263"/>
      <c r="H218" s="264" t="s">
        <v>1</v>
      </c>
      <c r="I218" s="266"/>
      <c r="J218" s="263"/>
      <c r="K218" s="263"/>
      <c r="L218" s="267"/>
      <c r="M218" s="268"/>
      <c r="N218" s="269"/>
      <c r="O218" s="269"/>
      <c r="P218" s="269"/>
      <c r="Q218" s="269"/>
      <c r="R218" s="269"/>
      <c r="S218" s="269"/>
      <c r="T218" s="270"/>
      <c r="AT218" s="271" t="s">
        <v>148</v>
      </c>
      <c r="AU218" s="271" t="s">
        <v>86</v>
      </c>
      <c r="AV218" s="14" t="s">
        <v>82</v>
      </c>
      <c r="AW218" s="14" t="s">
        <v>33</v>
      </c>
      <c r="AX218" s="14" t="s">
        <v>77</v>
      </c>
      <c r="AY218" s="271" t="s">
        <v>138</v>
      </c>
    </row>
    <row r="219" s="12" customFormat="1">
      <c r="B219" s="239"/>
      <c r="C219" s="240"/>
      <c r="D219" s="241" t="s">
        <v>148</v>
      </c>
      <c r="E219" s="242" t="s">
        <v>1</v>
      </c>
      <c r="F219" s="243" t="s">
        <v>818</v>
      </c>
      <c r="G219" s="240"/>
      <c r="H219" s="244">
        <v>1.5600000000000001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AT219" s="250" t="s">
        <v>148</v>
      </c>
      <c r="AU219" s="250" t="s">
        <v>86</v>
      </c>
      <c r="AV219" s="12" t="s">
        <v>86</v>
      </c>
      <c r="AW219" s="12" t="s">
        <v>33</v>
      </c>
      <c r="AX219" s="12" t="s">
        <v>77</v>
      </c>
      <c r="AY219" s="250" t="s">
        <v>138</v>
      </c>
    </row>
    <row r="220" s="15" customFormat="1">
      <c r="B220" s="272"/>
      <c r="C220" s="273"/>
      <c r="D220" s="241" t="s">
        <v>148</v>
      </c>
      <c r="E220" s="274" t="s">
        <v>1</v>
      </c>
      <c r="F220" s="275" t="s">
        <v>222</v>
      </c>
      <c r="G220" s="273"/>
      <c r="H220" s="276">
        <v>1.5600000000000001</v>
      </c>
      <c r="I220" s="277"/>
      <c r="J220" s="273"/>
      <c r="K220" s="273"/>
      <c r="L220" s="278"/>
      <c r="M220" s="279"/>
      <c r="N220" s="280"/>
      <c r="O220" s="280"/>
      <c r="P220" s="280"/>
      <c r="Q220" s="280"/>
      <c r="R220" s="280"/>
      <c r="S220" s="280"/>
      <c r="T220" s="281"/>
      <c r="AT220" s="282" t="s">
        <v>148</v>
      </c>
      <c r="AU220" s="282" t="s">
        <v>86</v>
      </c>
      <c r="AV220" s="15" t="s">
        <v>139</v>
      </c>
      <c r="AW220" s="15" t="s">
        <v>33</v>
      </c>
      <c r="AX220" s="15" t="s">
        <v>77</v>
      </c>
      <c r="AY220" s="282" t="s">
        <v>138</v>
      </c>
    </row>
    <row r="221" s="13" customFormat="1">
      <c r="B221" s="251"/>
      <c r="C221" s="252"/>
      <c r="D221" s="241" t="s">
        <v>148</v>
      </c>
      <c r="E221" s="253" t="s">
        <v>1</v>
      </c>
      <c r="F221" s="254" t="s">
        <v>155</v>
      </c>
      <c r="G221" s="252"/>
      <c r="H221" s="255">
        <v>2.1400000000000001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AT221" s="261" t="s">
        <v>148</v>
      </c>
      <c r="AU221" s="261" t="s">
        <v>86</v>
      </c>
      <c r="AV221" s="13" t="s">
        <v>146</v>
      </c>
      <c r="AW221" s="13" t="s">
        <v>33</v>
      </c>
      <c r="AX221" s="13" t="s">
        <v>82</v>
      </c>
      <c r="AY221" s="261" t="s">
        <v>138</v>
      </c>
    </row>
    <row r="222" s="1" customFormat="1" ht="24" customHeight="1">
      <c r="B222" s="38"/>
      <c r="C222" s="226" t="s">
        <v>225</v>
      </c>
      <c r="D222" s="226" t="s">
        <v>141</v>
      </c>
      <c r="E222" s="227" t="s">
        <v>226</v>
      </c>
      <c r="F222" s="228" t="s">
        <v>227</v>
      </c>
      <c r="G222" s="229" t="s">
        <v>144</v>
      </c>
      <c r="H222" s="230">
        <v>11.69</v>
      </c>
      <c r="I222" s="231"/>
      <c r="J222" s="232">
        <f>ROUND(I222*H222,2)</f>
        <v>0</v>
      </c>
      <c r="K222" s="228" t="s">
        <v>158</v>
      </c>
      <c r="L222" s="43"/>
      <c r="M222" s="233" t="s">
        <v>1</v>
      </c>
      <c r="N222" s="234" t="s">
        <v>43</v>
      </c>
      <c r="O222" s="86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AR222" s="237" t="s">
        <v>146</v>
      </c>
      <c r="AT222" s="237" t="s">
        <v>141</v>
      </c>
      <c r="AU222" s="237" t="s">
        <v>86</v>
      </c>
      <c r="AY222" s="17" t="s">
        <v>138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86</v>
      </c>
      <c r="BK222" s="238">
        <f>ROUND(I222*H222,2)</f>
        <v>0</v>
      </c>
      <c r="BL222" s="17" t="s">
        <v>146</v>
      </c>
      <c r="BM222" s="237" t="s">
        <v>228</v>
      </c>
    </row>
    <row r="223" s="12" customFormat="1">
      <c r="B223" s="239"/>
      <c r="C223" s="240"/>
      <c r="D223" s="241" t="s">
        <v>148</v>
      </c>
      <c r="E223" s="242" t="s">
        <v>1</v>
      </c>
      <c r="F223" s="243" t="s">
        <v>229</v>
      </c>
      <c r="G223" s="240"/>
      <c r="H223" s="244">
        <v>3.4649999999999999</v>
      </c>
      <c r="I223" s="245"/>
      <c r="J223" s="240"/>
      <c r="K223" s="240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148</v>
      </c>
      <c r="AU223" s="250" t="s">
        <v>86</v>
      </c>
      <c r="AV223" s="12" t="s">
        <v>86</v>
      </c>
      <c r="AW223" s="12" t="s">
        <v>33</v>
      </c>
      <c r="AX223" s="12" t="s">
        <v>77</v>
      </c>
      <c r="AY223" s="250" t="s">
        <v>138</v>
      </c>
    </row>
    <row r="224" s="12" customFormat="1">
      <c r="B224" s="239"/>
      <c r="C224" s="240"/>
      <c r="D224" s="241" t="s">
        <v>148</v>
      </c>
      <c r="E224" s="242" t="s">
        <v>1</v>
      </c>
      <c r="F224" s="243" t="s">
        <v>819</v>
      </c>
      <c r="G224" s="240"/>
      <c r="H224" s="244">
        <v>5.3550000000000004</v>
      </c>
      <c r="I224" s="245"/>
      <c r="J224" s="240"/>
      <c r="K224" s="240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148</v>
      </c>
      <c r="AU224" s="250" t="s">
        <v>86</v>
      </c>
      <c r="AV224" s="12" t="s">
        <v>86</v>
      </c>
      <c r="AW224" s="12" t="s">
        <v>33</v>
      </c>
      <c r="AX224" s="12" t="s">
        <v>77</v>
      </c>
      <c r="AY224" s="250" t="s">
        <v>138</v>
      </c>
    </row>
    <row r="225" s="12" customFormat="1">
      <c r="B225" s="239"/>
      <c r="C225" s="240"/>
      <c r="D225" s="241" t="s">
        <v>148</v>
      </c>
      <c r="E225" s="242" t="s">
        <v>1</v>
      </c>
      <c r="F225" s="243" t="s">
        <v>820</v>
      </c>
      <c r="G225" s="240"/>
      <c r="H225" s="244">
        <v>2.8700000000000001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148</v>
      </c>
      <c r="AU225" s="250" t="s">
        <v>86</v>
      </c>
      <c r="AV225" s="12" t="s">
        <v>86</v>
      </c>
      <c r="AW225" s="12" t="s">
        <v>33</v>
      </c>
      <c r="AX225" s="12" t="s">
        <v>77</v>
      </c>
      <c r="AY225" s="250" t="s">
        <v>138</v>
      </c>
    </row>
    <row r="226" s="13" customFormat="1">
      <c r="B226" s="251"/>
      <c r="C226" s="252"/>
      <c r="D226" s="241" t="s">
        <v>148</v>
      </c>
      <c r="E226" s="253" t="s">
        <v>1</v>
      </c>
      <c r="F226" s="254" t="s">
        <v>155</v>
      </c>
      <c r="G226" s="252"/>
      <c r="H226" s="255">
        <v>11.69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AT226" s="261" t="s">
        <v>148</v>
      </c>
      <c r="AU226" s="261" t="s">
        <v>86</v>
      </c>
      <c r="AV226" s="13" t="s">
        <v>146</v>
      </c>
      <c r="AW226" s="13" t="s">
        <v>33</v>
      </c>
      <c r="AX226" s="13" t="s">
        <v>82</v>
      </c>
      <c r="AY226" s="261" t="s">
        <v>138</v>
      </c>
    </row>
    <row r="227" s="1" customFormat="1" ht="24" customHeight="1">
      <c r="B227" s="38"/>
      <c r="C227" s="226" t="s">
        <v>233</v>
      </c>
      <c r="D227" s="226" t="s">
        <v>141</v>
      </c>
      <c r="E227" s="227" t="s">
        <v>234</v>
      </c>
      <c r="F227" s="228" t="s">
        <v>235</v>
      </c>
      <c r="G227" s="229" t="s">
        <v>144</v>
      </c>
      <c r="H227" s="230">
        <v>57.25</v>
      </c>
      <c r="I227" s="231"/>
      <c r="J227" s="232">
        <f>ROUND(I227*H227,2)</f>
        <v>0</v>
      </c>
      <c r="K227" s="228" t="s">
        <v>158</v>
      </c>
      <c r="L227" s="43"/>
      <c r="M227" s="233" t="s">
        <v>1</v>
      </c>
      <c r="N227" s="234" t="s">
        <v>43</v>
      </c>
      <c r="O227" s="86"/>
      <c r="P227" s="235">
        <f>O227*H227</f>
        <v>0</v>
      </c>
      <c r="Q227" s="235">
        <v>0.094500000000000001</v>
      </c>
      <c r="R227" s="235">
        <f>Q227*H227</f>
        <v>5.4101249999999999</v>
      </c>
      <c r="S227" s="235">
        <v>0</v>
      </c>
      <c r="T227" s="236">
        <f>S227*H227</f>
        <v>0</v>
      </c>
      <c r="AR227" s="237" t="s">
        <v>146</v>
      </c>
      <c r="AT227" s="237" t="s">
        <v>141</v>
      </c>
      <c r="AU227" s="237" t="s">
        <v>86</v>
      </c>
      <c r="AY227" s="17" t="s">
        <v>138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86</v>
      </c>
      <c r="BK227" s="238">
        <f>ROUND(I227*H227,2)</f>
        <v>0</v>
      </c>
      <c r="BL227" s="17" t="s">
        <v>146</v>
      </c>
      <c r="BM227" s="237" t="s">
        <v>236</v>
      </c>
    </row>
    <row r="228" s="12" customFormat="1">
      <c r="B228" s="239"/>
      <c r="C228" s="240"/>
      <c r="D228" s="241" t="s">
        <v>148</v>
      </c>
      <c r="E228" s="242" t="s">
        <v>1</v>
      </c>
      <c r="F228" s="243" t="s">
        <v>799</v>
      </c>
      <c r="G228" s="240"/>
      <c r="H228" s="244">
        <v>14.119999999999999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148</v>
      </c>
      <c r="AU228" s="250" t="s">
        <v>86</v>
      </c>
      <c r="AV228" s="12" t="s">
        <v>86</v>
      </c>
      <c r="AW228" s="12" t="s">
        <v>33</v>
      </c>
      <c r="AX228" s="12" t="s">
        <v>77</v>
      </c>
      <c r="AY228" s="250" t="s">
        <v>138</v>
      </c>
    </row>
    <row r="229" s="12" customFormat="1">
      <c r="B229" s="239"/>
      <c r="C229" s="240"/>
      <c r="D229" s="241" t="s">
        <v>148</v>
      </c>
      <c r="E229" s="242" t="s">
        <v>1</v>
      </c>
      <c r="F229" s="243" t="s">
        <v>800</v>
      </c>
      <c r="G229" s="240"/>
      <c r="H229" s="244">
        <v>15.48</v>
      </c>
      <c r="I229" s="245"/>
      <c r="J229" s="240"/>
      <c r="K229" s="240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148</v>
      </c>
      <c r="AU229" s="250" t="s">
        <v>86</v>
      </c>
      <c r="AV229" s="12" t="s">
        <v>86</v>
      </c>
      <c r="AW229" s="12" t="s">
        <v>33</v>
      </c>
      <c r="AX229" s="12" t="s">
        <v>77</v>
      </c>
      <c r="AY229" s="250" t="s">
        <v>138</v>
      </c>
    </row>
    <row r="230" s="12" customFormat="1">
      <c r="B230" s="239"/>
      <c r="C230" s="240"/>
      <c r="D230" s="241" t="s">
        <v>148</v>
      </c>
      <c r="E230" s="242" t="s">
        <v>1</v>
      </c>
      <c r="F230" s="243" t="s">
        <v>801</v>
      </c>
      <c r="G230" s="240"/>
      <c r="H230" s="244">
        <v>14.619999999999999</v>
      </c>
      <c r="I230" s="245"/>
      <c r="J230" s="240"/>
      <c r="K230" s="240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148</v>
      </c>
      <c r="AU230" s="250" t="s">
        <v>86</v>
      </c>
      <c r="AV230" s="12" t="s">
        <v>86</v>
      </c>
      <c r="AW230" s="12" t="s">
        <v>33</v>
      </c>
      <c r="AX230" s="12" t="s">
        <v>77</v>
      </c>
      <c r="AY230" s="250" t="s">
        <v>138</v>
      </c>
    </row>
    <row r="231" s="12" customFormat="1">
      <c r="B231" s="239"/>
      <c r="C231" s="240"/>
      <c r="D231" s="241" t="s">
        <v>148</v>
      </c>
      <c r="E231" s="242" t="s">
        <v>1</v>
      </c>
      <c r="F231" s="243" t="s">
        <v>802</v>
      </c>
      <c r="G231" s="240"/>
      <c r="H231" s="244">
        <v>6.6100000000000003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AT231" s="250" t="s">
        <v>148</v>
      </c>
      <c r="AU231" s="250" t="s">
        <v>86</v>
      </c>
      <c r="AV231" s="12" t="s">
        <v>86</v>
      </c>
      <c r="AW231" s="12" t="s">
        <v>33</v>
      </c>
      <c r="AX231" s="12" t="s">
        <v>77</v>
      </c>
      <c r="AY231" s="250" t="s">
        <v>138</v>
      </c>
    </row>
    <row r="232" s="12" customFormat="1">
      <c r="B232" s="239"/>
      <c r="C232" s="240"/>
      <c r="D232" s="241" t="s">
        <v>148</v>
      </c>
      <c r="E232" s="242" t="s">
        <v>1</v>
      </c>
      <c r="F232" s="243" t="s">
        <v>803</v>
      </c>
      <c r="G232" s="240"/>
      <c r="H232" s="244">
        <v>1.3200000000000001</v>
      </c>
      <c r="I232" s="245"/>
      <c r="J232" s="240"/>
      <c r="K232" s="240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148</v>
      </c>
      <c r="AU232" s="250" t="s">
        <v>86</v>
      </c>
      <c r="AV232" s="12" t="s">
        <v>86</v>
      </c>
      <c r="AW232" s="12" t="s">
        <v>33</v>
      </c>
      <c r="AX232" s="12" t="s">
        <v>77</v>
      </c>
      <c r="AY232" s="250" t="s">
        <v>138</v>
      </c>
    </row>
    <row r="233" s="12" customFormat="1">
      <c r="B233" s="239"/>
      <c r="C233" s="240"/>
      <c r="D233" s="241" t="s">
        <v>148</v>
      </c>
      <c r="E233" s="242" t="s">
        <v>1</v>
      </c>
      <c r="F233" s="243" t="s">
        <v>804</v>
      </c>
      <c r="G233" s="240"/>
      <c r="H233" s="244">
        <v>3.6000000000000001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148</v>
      </c>
      <c r="AU233" s="250" t="s">
        <v>86</v>
      </c>
      <c r="AV233" s="12" t="s">
        <v>86</v>
      </c>
      <c r="AW233" s="12" t="s">
        <v>33</v>
      </c>
      <c r="AX233" s="12" t="s">
        <v>77</v>
      </c>
      <c r="AY233" s="250" t="s">
        <v>138</v>
      </c>
    </row>
    <row r="234" s="12" customFormat="1">
      <c r="B234" s="239"/>
      <c r="C234" s="240"/>
      <c r="D234" s="241" t="s">
        <v>148</v>
      </c>
      <c r="E234" s="242" t="s">
        <v>1</v>
      </c>
      <c r="F234" s="243" t="s">
        <v>805</v>
      </c>
      <c r="G234" s="240"/>
      <c r="H234" s="244">
        <v>1.5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148</v>
      </c>
      <c r="AU234" s="250" t="s">
        <v>86</v>
      </c>
      <c r="AV234" s="12" t="s">
        <v>86</v>
      </c>
      <c r="AW234" s="12" t="s">
        <v>33</v>
      </c>
      <c r="AX234" s="12" t="s">
        <v>77</v>
      </c>
      <c r="AY234" s="250" t="s">
        <v>138</v>
      </c>
    </row>
    <row r="235" s="13" customFormat="1">
      <c r="B235" s="251"/>
      <c r="C235" s="252"/>
      <c r="D235" s="241" t="s">
        <v>148</v>
      </c>
      <c r="E235" s="253" t="s">
        <v>1</v>
      </c>
      <c r="F235" s="254" t="s">
        <v>155</v>
      </c>
      <c r="G235" s="252"/>
      <c r="H235" s="255">
        <v>57.25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AT235" s="261" t="s">
        <v>148</v>
      </c>
      <c r="AU235" s="261" t="s">
        <v>86</v>
      </c>
      <c r="AV235" s="13" t="s">
        <v>146</v>
      </c>
      <c r="AW235" s="13" t="s">
        <v>33</v>
      </c>
      <c r="AX235" s="13" t="s">
        <v>82</v>
      </c>
      <c r="AY235" s="261" t="s">
        <v>138</v>
      </c>
    </row>
    <row r="236" s="1" customFormat="1" ht="16.5" customHeight="1">
      <c r="B236" s="38"/>
      <c r="C236" s="226" t="s">
        <v>8</v>
      </c>
      <c r="D236" s="226" t="s">
        <v>141</v>
      </c>
      <c r="E236" s="227" t="s">
        <v>237</v>
      </c>
      <c r="F236" s="228" t="s">
        <v>238</v>
      </c>
      <c r="G236" s="229" t="s">
        <v>144</v>
      </c>
      <c r="H236" s="230">
        <v>57.25</v>
      </c>
      <c r="I236" s="231"/>
      <c r="J236" s="232">
        <f>ROUND(I236*H236,2)</f>
        <v>0</v>
      </c>
      <c r="K236" s="228" t="s">
        <v>158</v>
      </c>
      <c r="L236" s="43"/>
      <c r="M236" s="233" t="s">
        <v>1</v>
      </c>
      <c r="N236" s="234" t="s">
        <v>43</v>
      </c>
      <c r="O236" s="86"/>
      <c r="P236" s="235">
        <f>O236*H236</f>
        <v>0</v>
      </c>
      <c r="Q236" s="235">
        <v>0.00012999999999999999</v>
      </c>
      <c r="R236" s="235">
        <f>Q236*H236</f>
        <v>0.0074424999999999995</v>
      </c>
      <c r="S236" s="235">
        <v>0</v>
      </c>
      <c r="T236" s="236">
        <f>S236*H236</f>
        <v>0</v>
      </c>
      <c r="AR236" s="237" t="s">
        <v>146</v>
      </c>
      <c r="AT236" s="237" t="s">
        <v>141</v>
      </c>
      <c r="AU236" s="237" t="s">
        <v>86</v>
      </c>
      <c r="AY236" s="17" t="s">
        <v>138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86</v>
      </c>
      <c r="BK236" s="238">
        <f>ROUND(I236*H236,2)</f>
        <v>0</v>
      </c>
      <c r="BL236" s="17" t="s">
        <v>146</v>
      </c>
      <c r="BM236" s="237" t="s">
        <v>239</v>
      </c>
    </row>
    <row r="237" s="12" customFormat="1">
      <c r="B237" s="239"/>
      <c r="C237" s="240"/>
      <c r="D237" s="241" t="s">
        <v>148</v>
      </c>
      <c r="E237" s="242" t="s">
        <v>1</v>
      </c>
      <c r="F237" s="243" t="s">
        <v>799</v>
      </c>
      <c r="G237" s="240"/>
      <c r="H237" s="244">
        <v>14.119999999999999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148</v>
      </c>
      <c r="AU237" s="250" t="s">
        <v>86</v>
      </c>
      <c r="AV237" s="12" t="s">
        <v>86</v>
      </c>
      <c r="AW237" s="12" t="s">
        <v>33</v>
      </c>
      <c r="AX237" s="12" t="s">
        <v>77</v>
      </c>
      <c r="AY237" s="250" t="s">
        <v>138</v>
      </c>
    </row>
    <row r="238" s="12" customFormat="1">
      <c r="B238" s="239"/>
      <c r="C238" s="240"/>
      <c r="D238" s="241" t="s">
        <v>148</v>
      </c>
      <c r="E238" s="242" t="s">
        <v>1</v>
      </c>
      <c r="F238" s="243" t="s">
        <v>800</v>
      </c>
      <c r="G238" s="240"/>
      <c r="H238" s="244">
        <v>15.48</v>
      </c>
      <c r="I238" s="245"/>
      <c r="J238" s="240"/>
      <c r="K238" s="240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148</v>
      </c>
      <c r="AU238" s="250" t="s">
        <v>86</v>
      </c>
      <c r="AV238" s="12" t="s">
        <v>86</v>
      </c>
      <c r="AW238" s="12" t="s">
        <v>33</v>
      </c>
      <c r="AX238" s="12" t="s">
        <v>77</v>
      </c>
      <c r="AY238" s="250" t="s">
        <v>138</v>
      </c>
    </row>
    <row r="239" s="12" customFormat="1">
      <c r="B239" s="239"/>
      <c r="C239" s="240"/>
      <c r="D239" s="241" t="s">
        <v>148</v>
      </c>
      <c r="E239" s="242" t="s">
        <v>1</v>
      </c>
      <c r="F239" s="243" t="s">
        <v>801</v>
      </c>
      <c r="G239" s="240"/>
      <c r="H239" s="244">
        <v>14.619999999999999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148</v>
      </c>
      <c r="AU239" s="250" t="s">
        <v>86</v>
      </c>
      <c r="AV239" s="12" t="s">
        <v>86</v>
      </c>
      <c r="AW239" s="12" t="s">
        <v>33</v>
      </c>
      <c r="AX239" s="12" t="s">
        <v>77</v>
      </c>
      <c r="AY239" s="250" t="s">
        <v>138</v>
      </c>
    </row>
    <row r="240" s="12" customFormat="1">
      <c r="B240" s="239"/>
      <c r="C240" s="240"/>
      <c r="D240" s="241" t="s">
        <v>148</v>
      </c>
      <c r="E240" s="242" t="s">
        <v>1</v>
      </c>
      <c r="F240" s="243" t="s">
        <v>802</v>
      </c>
      <c r="G240" s="240"/>
      <c r="H240" s="244">
        <v>6.6100000000000003</v>
      </c>
      <c r="I240" s="245"/>
      <c r="J240" s="240"/>
      <c r="K240" s="240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148</v>
      </c>
      <c r="AU240" s="250" t="s">
        <v>86</v>
      </c>
      <c r="AV240" s="12" t="s">
        <v>86</v>
      </c>
      <c r="AW240" s="12" t="s">
        <v>33</v>
      </c>
      <c r="AX240" s="12" t="s">
        <v>77</v>
      </c>
      <c r="AY240" s="250" t="s">
        <v>138</v>
      </c>
    </row>
    <row r="241" s="12" customFormat="1">
      <c r="B241" s="239"/>
      <c r="C241" s="240"/>
      <c r="D241" s="241" t="s">
        <v>148</v>
      </c>
      <c r="E241" s="242" t="s">
        <v>1</v>
      </c>
      <c r="F241" s="243" t="s">
        <v>803</v>
      </c>
      <c r="G241" s="240"/>
      <c r="H241" s="244">
        <v>1.3200000000000001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148</v>
      </c>
      <c r="AU241" s="250" t="s">
        <v>86</v>
      </c>
      <c r="AV241" s="12" t="s">
        <v>86</v>
      </c>
      <c r="AW241" s="12" t="s">
        <v>33</v>
      </c>
      <c r="AX241" s="12" t="s">
        <v>77</v>
      </c>
      <c r="AY241" s="250" t="s">
        <v>138</v>
      </c>
    </row>
    <row r="242" s="12" customFormat="1">
      <c r="B242" s="239"/>
      <c r="C242" s="240"/>
      <c r="D242" s="241" t="s">
        <v>148</v>
      </c>
      <c r="E242" s="242" t="s">
        <v>1</v>
      </c>
      <c r="F242" s="243" t="s">
        <v>804</v>
      </c>
      <c r="G242" s="240"/>
      <c r="H242" s="244">
        <v>3.6000000000000001</v>
      </c>
      <c r="I242" s="245"/>
      <c r="J242" s="240"/>
      <c r="K242" s="240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148</v>
      </c>
      <c r="AU242" s="250" t="s">
        <v>86</v>
      </c>
      <c r="AV242" s="12" t="s">
        <v>86</v>
      </c>
      <c r="AW242" s="12" t="s">
        <v>33</v>
      </c>
      <c r="AX242" s="12" t="s">
        <v>77</v>
      </c>
      <c r="AY242" s="250" t="s">
        <v>138</v>
      </c>
    </row>
    <row r="243" s="12" customFormat="1">
      <c r="B243" s="239"/>
      <c r="C243" s="240"/>
      <c r="D243" s="241" t="s">
        <v>148</v>
      </c>
      <c r="E243" s="242" t="s">
        <v>1</v>
      </c>
      <c r="F243" s="243" t="s">
        <v>805</v>
      </c>
      <c r="G243" s="240"/>
      <c r="H243" s="244">
        <v>1.5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148</v>
      </c>
      <c r="AU243" s="250" t="s">
        <v>86</v>
      </c>
      <c r="AV243" s="12" t="s">
        <v>86</v>
      </c>
      <c r="AW243" s="12" t="s">
        <v>33</v>
      </c>
      <c r="AX243" s="12" t="s">
        <v>77</v>
      </c>
      <c r="AY243" s="250" t="s">
        <v>138</v>
      </c>
    </row>
    <row r="244" s="13" customFormat="1">
      <c r="B244" s="251"/>
      <c r="C244" s="252"/>
      <c r="D244" s="241" t="s">
        <v>148</v>
      </c>
      <c r="E244" s="253" t="s">
        <v>1</v>
      </c>
      <c r="F244" s="254" t="s">
        <v>155</v>
      </c>
      <c r="G244" s="252"/>
      <c r="H244" s="255">
        <v>57.25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AT244" s="261" t="s">
        <v>148</v>
      </c>
      <c r="AU244" s="261" t="s">
        <v>86</v>
      </c>
      <c r="AV244" s="13" t="s">
        <v>146</v>
      </c>
      <c r="AW244" s="13" t="s">
        <v>33</v>
      </c>
      <c r="AX244" s="13" t="s">
        <v>82</v>
      </c>
      <c r="AY244" s="261" t="s">
        <v>138</v>
      </c>
    </row>
    <row r="245" s="1" customFormat="1" ht="24" customHeight="1">
      <c r="B245" s="38"/>
      <c r="C245" s="226" t="s">
        <v>240</v>
      </c>
      <c r="D245" s="226" t="s">
        <v>141</v>
      </c>
      <c r="E245" s="227" t="s">
        <v>241</v>
      </c>
      <c r="F245" s="228" t="s">
        <v>242</v>
      </c>
      <c r="G245" s="229" t="s">
        <v>243</v>
      </c>
      <c r="H245" s="230">
        <v>76.5</v>
      </c>
      <c r="I245" s="231"/>
      <c r="J245" s="232">
        <f>ROUND(I245*H245,2)</f>
        <v>0</v>
      </c>
      <c r="K245" s="228" t="s">
        <v>158</v>
      </c>
      <c r="L245" s="43"/>
      <c r="M245" s="233" t="s">
        <v>1</v>
      </c>
      <c r="N245" s="234" t="s">
        <v>43</v>
      </c>
      <c r="O245" s="86"/>
      <c r="P245" s="235">
        <f>O245*H245</f>
        <v>0</v>
      </c>
      <c r="Q245" s="235">
        <v>2.0000000000000002E-05</v>
      </c>
      <c r="R245" s="235">
        <f>Q245*H245</f>
        <v>0.0015300000000000001</v>
      </c>
      <c r="S245" s="235">
        <v>0</v>
      </c>
      <c r="T245" s="236">
        <f>S245*H245</f>
        <v>0</v>
      </c>
      <c r="AR245" s="237" t="s">
        <v>146</v>
      </c>
      <c r="AT245" s="237" t="s">
        <v>141</v>
      </c>
      <c r="AU245" s="237" t="s">
        <v>86</v>
      </c>
      <c r="AY245" s="17" t="s">
        <v>138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86</v>
      </c>
      <c r="BK245" s="238">
        <f>ROUND(I245*H245,2)</f>
        <v>0</v>
      </c>
      <c r="BL245" s="17" t="s">
        <v>146</v>
      </c>
      <c r="BM245" s="237" t="s">
        <v>244</v>
      </c>
    </row>
    <row r="246" s="12" customFormat="1">
      <c r="B246" s="239"/>
      <c r="C246" s="240"/>
      <c r="D246" s="241" t="s">
        <v>148</v>
      </c>
      <c r="E246" s="242" t="s">
        <v>1</v>
      </c>
      <c r="F246" s="243" t="s">
        <v>821</v>
      </c>
      <c r="G246" s="240"/>
      <c r="H246" s="244">
        <v>15.6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148</v>
      </c>
      <c r="AU246" s="250" t="s">
        <v>86</v>
      </c>
      <c r="AV246" s="12" t="s">
        <v>86</v>
      </c>
      <c r="AW246" s="12" t="s">
        <v>33</v>
      </c>
      <c r="AX246" s="12" t="s">
        <v>77</v>
      </c>
      <c r="AY246" s="250" t="s">
        <v>138</v>
      </c>
    </row>
    <row r="247" s="12" customFormat="1">
      <c r="B247" s="239"/>
      <c r="C247" s="240"/>
      <c r="D247" s="241" t="s">
        <v>148</v>
      </c>
      <c r="E247" s="242" t="s">
        <v>1</v>
      </c>
      <c r="F247" s="243" t="s">
        <v>822</v>
      </c>
      <c r="G247" s="240"/>
      <c r="H247" s="244">
        <v>15.800000000000001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148</v>
      </c>
      <c r="AU247" s="250" t="s">
        <v>86</v>
      </c>
      <c r="AV247" s="12" t="s">
        <v>86</v>
      </c>
      <c r="AW247" s="12" t="s">
        <v>33</v>
      </c>
      <c r="AX247" s="12" t="s">
        <v>77</v>
      </c>
      <c r="AY247" s="250" t="s">
        <v>138</v>
      </c>
    </row>
    <row r="248" s="12" customFormat="1">
      <c r="B248" s="239"/>
      <c r="C248" s="240"/>
      <c r="D248" s="241" t="s">
        <v>148</v>
      </c>
      <c r="E248" s="242" t="s">
        <v>1</v>
      </c>
      <c r="F248" s="243" t="s">
        <v>823</v>
      </c>
      <c r="G248" s="240"/>
      <c r="H248" s="244">
        <v>15.4</v>
      </c>
      <c r="I248" s="245"/>
      <c r="J248" s="240"/>
      <c r="K248" s="240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148</v>
      </c>
      <c r="AU248" s="250" t="s">
        <v>86</v>
      </c>
      <c r="AV248" s="12" t="s">
        <v>86</v>
      </c>
      <c r="AW248" s="12" t="s">
        <v>33</v>
      </c>
      <c r="AX248" s="12" t="s">
        <v>77</v>
      </c>
      <c r="AY248" s="250" t="s">
        <v>138</v>
      </c>
    </row>
    <row r="249" s="12" customFormat="1">
      <c r="B249" s="239"/>
      <c r="C249" s="240"/>
      <c r="D249" s="241" t="s">
        <v>148</v>
      </c>
      <c r="E249" s="242" t="s">
        <v>1</v>
      </c>
      <c r="F249" s="243" t="s">
        <v>824</v>
      </c>
      <c r="G249" s="240"/>
      <c r="H249" s="244">
        <v>12</v>
      </c>
      <c r="I249" s="245"/>
      <c r="J249" s="240"/>
      <c r="K249" s="240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148</v>
      </c>
      <c r="AU249" s="250" t="s">
        <v>86</v>
      </c>
      <c r="AV249" s="12" t="s">
        <v>86</v>
      </c>
      <c r="AW249" s="12" t="s">
        <v>33</v>
      </c>
      <c r="AX249" s="12" t="s">
        <v>77</v>
      </c>
      <c r="AY249" s="250" t="s">
        <v>138</v>
      </c>
    </row>
    <row r="250" s="12" customFormat="1">
      <c r="B250" s="239"/>
      <c r="C250" s="240"/>
      <c r="D250" s="241" t="s">
        <v>148</v>
      </c>
      <c r="E250" s="242" t="s">
        <v>1</v>
      </c>
      <c r="F250" s="243" t="s">
        <v>825</v>
      </c>
      <c r="G250" s="240"/>
      <c r="H250" s="244">
        <v>4.5999999999999996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148</v>
      </c>
      <c r="AU250" s="250" t="s">
        <v>86</v>
      </c>
      <c r="AV250" s="12" t="s">
        <v>86</v>
      </c>
      <c r="AW250" s="12" t="s">
        <v>33</v>
      </c>
      <c r="AX250" s="12" t="s">
        <v>77</v>
      </c>
      <c r="AY250" s="250" t="s">
        <v>138</v>
      </c>
    </row>
    <row r="251" s="12" customFormat="1">
      <c r="B251" s="239"/>
      <c r="C251" s="240"/>
      <c r="D251" s="241" t="s">
        <v>148</v>
      </c>
      <c r="E251" s="242" t="s">
        <v>1</v>
      </c>
      <c r="F251" s="243" t="s">
        <v>826</v>
      </c>
      <c r="G251" s="240"/>
      <c r="H251" s="244">
        <v>7.5999999999999996</v>
      </c>
      <c r="I251" s="245"/>
      <c r="J251" s="240"/>
      <c r="K251" s="240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148</v>
      </c>
      <c r="AU251" s="250" t="s">
        <v>86</v>
      </c>
      <c r="AV251" s="12" t="s">
        <v>86</v>
      </c>
      <c r="AW251" s="12" t="s">
        <v>33</v>
      </c>
      <c r="AX251" s="12" t="s">
        <v>77</v>
      </c>
      <c r="AY251" s="250" t="s">
        <v>138</v>
      </c>
    </row>
    <row r="252" s="12" customFormat="1">
      <c r="B252" s="239"/>
      <c r="C252" s="240"/>
      <c r="D252" s="241" t="s">
        <v>148</v>
      </c>
      <c r="E252" s="242" t="s">
        <v>1</v>
      </c>
      <c r="F252" s="243" t="s">
        <v>827</v>
      </c>
      <c r="G252" s="240"/>
      <c r="H252" s="244">
        <v>5.5</v>
      </c>
      <c r="I252" s="245"/>
      <c r="J252" s="240"/>
      <c r="K252" s="240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148</v>
      </c>
      <c r="AU252" s="250" t="s">
        <v>86</v>
      </c>
      <c r="AV252" s="12" t="s">
        <v>86</v>
      </c>
      <c r="AW252" s="12" t="s">
        <v>33</v>
      </c>
      <c r="AX252" s="12" t="s">
        <v>77</v>
      </c>
      <c r="AY252" s="250" t="s">
        <v>138</v>
      </c>
    </row>
    <row r="253" s="13" customFormat="1">
      <c r="B253" s="251"/>
      <c r="C253" s="252"/>
      <c r="D253" s="241" t="s">
        <v>148</v>
      </c>
      <c r="E253" s="253" t="s">
        <v>1</v>
      </c>
      <c r="F253" s="254" t="s">
        <v>155</v>
      </c>
      <c r="G253" s="252"/>
      <c r="H253" s="255">
        <v>76.5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AT253" s="261" t="s">
        <v>148</v>
      </c>
      <c r="AU253" s="261" t="s">
        <v>86</v>
      </c>
      <c r="AV253" s="13" t="s">
        <v>146</v>
      </c>
      <c r="AW253" s="13" t="s">
        <v>33</v>
      </c>
      <c r="AX253" s="13" t="s">
        <v>82</v>
      </c>
      <c r="AY253" s="261" t="s">
        <v>138</v>
      </c>
    </row>
    <row r="254" s="11" customFormat="1" ht="22.8" customHeight="1">
      <c r="B254" s="211"/>
      <c r="C254" s="212"/>
      <c r="D254" s="213" t="s">
        <v>76</v>
      </c>
      <c r="E254" s="224" t="s">
        <v>196</v>
      </c>
      <c r="F254" s="224" t="s">
        <v>252</v>
      </c>
      <c r="G254" s="212"/>
      <c r="H254" s="212"/>
      <c r="I254" s="215"/>
      <c r="J254" s="225">
        <f>BK254</f>
        <v>0</v>
      </c>
      <c r="K254" s="212"/>
      <c r="L254" s="216"/>
      <c r="M254" s="217"/>
      <c r="N254" s="218"/>
      <c r="O254" s="218"/>
      <c r="P254" s="219">
        <f>SUM(P255:P295)</f>
        <v>0</v>
      </c>
      <c r="Q254" s="218"/>
      <c r="R254" s="219">
        <f>SUM(R255:R295)</f>
        <v>0.0022900000000000004</v>
      </c>
      <c r="S254" s="218"/>
      <c r="T254" s="220">
        <f>SUM(T255:T295)</f>
        <v>6.0643000000000002</v>
      </c>
      <c r="AR254" s="221" t="s">
        <v>82</v>
      </c>
      <c r="AT254" s="222" t="s">
        <v>76</v>
      </c>
      <c r="AU254" s="222" t="s">
        <v>82</v>
      </c>
      <c r="AY254" s="221" t="s">
        <v>138</v>
      </c>
      <c r="BK254" s="223">
        <f>SUM(BK255:BK295)</f>
        <v>0</v>
      </c>
    </row>
    <row r="255" s="1" customFormat="1" ht="24" customHeight="1">
      <c r="B255" s="38"/>
      <c r="C255" s="226" t="s">
        <v>253</v>
      </c>
      <c r="D255" s="226" t="s">
        <v>141</v>
      </c>
      <c r="E255" s="227" t="s">
        <v>254</v>
      </c>
      <c r="F255" s="228" t="s">
        <v>255</v>
      </c>
      <c r="G255" s="229" t="s">
        <v>144</v>
      </c>
      <c r="H255" s="230">
        <v>57.25</v>
      </c>
      <c r="I255" s="231"/>
      <c r="J255" s="232">
        <f>ROUND(I255*H255,2)</f>
        <v>0</v>
      </c>
      <c r="K255" s="228" t="s">
        <v>158</v>
      </c>
      <c r="L255" s="43"/>
      <c r="M255" s="233" t="s">
        <v>1</v>
      </c>
      <c r="N255" s="234" t="s">
        <v>43</v>
      </c>
      <c r="O255" s="86"/>
      <c r="P255" s="235">
        <f>O255*H255</f>
        <v>0</v>
      </c>
      <c r="Q255" s="235">
        <v>4.0000000000000003E-05</v>
      </c>
      <c r="R255" s="235">
        <f>Q255*H255</f>
        <v>0.0022900000000000004</v>
      </c>
      <c r="S255" s="235">
        <v>0</v>
      </c>
      <c r="T255" s="236">
        <f>S255*H255</f>
        <v>0</v>
      </c>
      <c r="AR255" s="237" t="s">
        <v>146</v>
      </c>
      <c r="AT255" s="237" t="s">
        <v>141</v>
      </c>
      <c r="AU255" s="237" t="s">
        <v>86</v>
      </c>
      <c r="AY255" s="17" t="s">
        <v>138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86</v>
      </c>
      <c r="BK255" s="238">
        <f>ROUND(I255*H255,2)</f>
        <v>0</v>
      </c>
      <c r="BL255" s="17" t="s">
        <v>146</v>
      </c>
      <c r="BM255" s="237" t="s">
        <v>256</v>
      </c>
    </row>
    <row r="256" s="12" customFormat="1">
      <c r="B256" s="239"/>
      <c r="C256" s="240"/>
      <c r="D256" s="241" t="s">
        <v>148</v>
      </c>
      <c r="E256" s="242" t="s">
        <v>1</v>
      </c>
      <c r="F256" s="243" t="s">
        <v>799</v>
      </c>
      <c r="G256" s="240"/>
      <c r="H256" s="244">
        <v>14.119999999999999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148</v>
      </c>
      <c r="AU256" s="250" t="s">
        <v>86</v>
      </c>
      <c r="AV256" s="12" t="s">
        <v>86</v>
      </c>
      <c r="AW256" s="12" t="s">
        <v>33</v>
      </c>
      <c r="AX256" s="12" t="s">
        <v>77</v>
      </c>
      <c r="AY256" s="250" t="s">
        <v>138</v>
      </c>
    </row>
    <row r="257" s="12" customFormat="1">
      <c r="B257" s="239"/>
      <c r="C257" s="240"/>
      <c r="D257" s="241" t="s">
        <v>148</v>
      </c>
      <c r="E257" s="242" t="s">
        <v>1</v>
      </c>
      <c r="F257" s="243" t="s">
        <v>800</v>
      </c>
      <c r="G257" s="240"/>
      <c r="H257" s="244">
        <v>15.48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AT257" s="250" t="s">
        <v>148</v>
      </c>
      <c r="AU257" s="250" t="s">
        <v>86</v>
      </c>
      <c r="AV257" s="12" t="s">
        <v>86</v>
      </c>
      <c r="AW257" s="12" t="s">
        <v>33</v>
      </c>
      <c r="AX257" s="12" t="s">
        <v>77</v>
      </c>
      <c r="AY257" s="250" t="s">
        <v>138</v>
      </c>
    </row>
    <row r="258" s="12" customFormat="1">
      <c r="B258" s="239"/>
      <c r="C258" s="240"/>
      <c r="D258" s="241" t="s">
        <v>148</v>
      </c>
      <c r="E258" s="242" t="s">
        <v>1</v>
      </c>
      <c r="F258" s="243" t="s">
        <v>801</v>
      </c>
      <c r="G258" s="240"/>
      <c r="H258" s="244">
        <v>14.619999999999999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148</v>
      </c>
      <c r="AU258" s="250" t="s">
        <v>86</v>
      </c>
      <c r="AV258" s="12" t="s">
        <v>86</v>
      </c>
      <c r="AW258" s="12" t="s">
        <v>33</v>
      </c>
      <c r="AX258" s="12" t="s">
        <v>77</v>
      </c>
      <c r="AY258" s="250" t="s">
        <v>138</v>
      </c>
    </row>
    <row r="259" s="12" customFormat="1">
      <c r="B259" s="239"/>
      <c r="C259" s="240"/>
      <c r="D259" s="241" t="s">
        <v>148</v>
      </c>
      <c r="E259" s="242" t="s">
        <v>1</v>
      </c>
      <c r="F259" s="243" t="s">
        <v>802</v>
      </c>
      <c r="G259" s="240"/>
      <c r="H259" s="244">
        <v>6.6100000000000003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148</v>
      </c>
      <c r="AU259" s="250" t="s">
        <v>86</v>
      </c>
      <c r="AV259" s="12" t="s">
        <v>86</v>
      </c>
      <c r="AW259" s="12" t="s">
        <v>33</v>
      </c>
      <c r="AX259" s="12" t="s">
        <v>77</v>
      </c>
      <c r="AY259" s="250" t="s">
        <v>138</v>
      </c>
    </row>
    <row r="260" s="12" customFormat="1">
      <c r="B260" s="239"/>
      <c r="C260" s="240"/>
      <c r="D260" s="241" t="s">
        <v>148</v>
      </c>
      <c r="E260" s="242" t="s">
        <v>1</v>
      </c>
      <c r="F260" s="243" t="s">
        <v>803</v>
      </c>
      <c r="G260" s="240"/>
      <c r="H260" s="244">
        <v>1.3200000000000001</v>
      </c>
      <c r="I260" s="245"/>
      <c r="J260" s="240"/>
      <c r="K260" s="240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148</v>
      </c>
      <c r="AU260" s="250" t="s">
        <v>86</v>
      </c>
      <c r="AV260" s="12" t="s">
        <v>86</v>
      </c>
      <c r="AW260" s="12" t="s">
        <v>33</v>
      </c>
      <c r="AX260" s="12" t="s">
        <v>77</v>
      </c>
      <c r="AY260" s="250" t="s">
        <v>138</v>
      </c>
    </row>
    <row r="261" s="12" customFormat="1">
      <c r="B261" s="239"/>
      <c r="C261" s="240"/>
      <c r="D261" s="241" t="s">
        <v>148</v>
      </c>
      <c r="E261" s="242" t="s">
        <v>1</v>
      </c>
      <c r="F261" s="243" t="s">
        <v>804</v>
      </c>
      <c r="G261" s="240"/>
      <c r="H261" s="244">
        <v>3.6000000000000001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148</v>
      </c>
      <c r="AU261" s="250" t="s">
        <v>86</v>
      </c>
      <c r="AV261" s="12" t="s">
        <v>86</v>
      </c>
      <c r="AW261" s="12" t="s">
        <v>33</v>
      </c>
      <c r="AX261" s="12" t="s">
        <v>77</v>
      </c>
      <c r="AY261" s="250" t="s">
        <v>138</v>
      </c>
    </row>
    <row r="262" s="12" customFormat="1">
      <c r="B262" s="239"/>
      <c r="C262" s="240"/>
      <c r="D262" s="241" t="s">
        <v>148</v>
      </c>
      <c r="E262" s="242" t="s">
        <v>1</v>
      </c>
      <c r="F262" s="243" t="s">
        <v>805</v>
      </c>
      <c r="G262" s="240"/>
      <c r="H262" s="244">
        <v>1.5</v>
      </c>
      <c r="I262" s="245"/>
      <c r="J262" s="240"/>
      <c r="K262" s="240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148</v>
      </c>
      <c r="AU262" s="250" t="s">
        <v>86</v>
      </c>
      <c r="AV262" s="12" t="s">
        <v>86</v>
      </c>
      <c r="AW262" s="12" t="s">
        <v>33</v>
      </c>
      <c r="AX262" s="12" t="s">
        <v>77</v>
      </c>
      <c r="AY262" s="250" t="s">
        <v>138</v>
      </c>
    </row>
    <row r="263" s="13" customFormat="1">
      <c r="B263" s="251"/>
      <c r="C263" s="252"/>
      <c r="D263" s="241" t="s">
        <v>148</v>
      </c>
      <c r="E263" s="253" t="s">
        <v>1</v>
      </c>
      <c r="F263" s="254" t="s">
        <v>155</v>
      </c>
      <c r="G263" s="252"/>
      <c r="H263" s="255">
        <v>57.25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AT263" s="261" t="s">
        <v>148</v>
      </c>
      <c r="AU263" s="261" t="s">
        <v>86</v>
      </c>
      <c r="AV263" s="13" t="s">
        <v>146</v>
      </c>
      <c r="AW263" s="13" t="s">
        <v>33</v>
      </c>
      <c r="AX263" s="13" t="s">
        <v>82</v>
      </c>
      <c r="AY263" s="261" t="s">
        <v>138</v>
      </c>
    </row>
    <row r="264" s="1" customFormat="1" ht="36" customHeight="1">
      <c r="B264" s="38"/>
      <c r="C264" s="226" t="s">
        <v>257</v>
      </c>
      <c r="D264" s="226" t="s">
        <v>141</v>
      </c>
      <c r="E264" s="227" t="s">
        <v>258</v>
      </c>
      <c r="F264" s="228" t="s">
        <v>259</v>
      </c>
      <c r="G264" s="229" t="s">
        <v>260</v>
      </c>
      <c r="H264" s="230">
        <v>1.3580000000000001</v>
      </c>
      <c r="I264" s="231"/>
      <c r="J264" s="232">
        <f>ROUND(I264*H264,2)</f>
        <v>0</v>
      </c>
      <c r="K264" s="228" t="s">
        <v>145</v>
      </c>
      <c r="L264" s="43"/>
      <c r="M264" s="233" t="s">
        <v>1</v>
      </c>
      <c r="N264" s="234" t="s">
        <v>43</v>
      </c>
      <c r="O264" s="86"/>
      <c r="P264" s="235">
        <f>O264*H264</f>
        <v>0</v>
      </c>
      <c r="Q264" s="235">
        <v>0</v>
      </c>
      <c r="R264" s="235">
        <f>Q264*H264</f>
        <v>0</v>
      </c>
      <c r="S264" s="235">
        <v>2.2000000000000002</v>
      </c>
      <c r="T264" s="236">
        <f>S264*H264</f>
        <v>2.9876000000000005</v>
      </c>
      <c r="AR264" s="237" t="s">
        <v>146</v>
      </c>
      <c r="AT264" s="237" t="s">
        <v>141</v>
      </c>
      <c r="AU264" s="237" t="s">
        <v>86</v>
      </c>
      <c r="AY264" s="17" t="s">
        <v>138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86</v>
      </c>
      <c r="BK264" s="238">
        <f>ROUND(I264*H264,2)</f>
        <v>0</v>
      </c>
      <c r="BL264" s="17" t="s">
        <v>146</v>
      </c>
      <c r="BM264" s="237" t="s">
        <v>261</v>
      </c>
    </row>
    <row r="265" s="12" customFormat="1">
      <c r="B265" s="239"/>
      <c r="C265" s="240"/>
      <c r="D265" s="241" t="s">
        <v>148</v>
      </c>
      <c r="E265" s="242" t="s">
        <v>1</v>
      </c>
      <c r="F265" s="243" t="s">
        <v>828</v>
      </c>
      <c r="G265" s="240"/>
      <c r="H265" s="244">
        <v>0.70599999999999996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AT265" s="250" t="s">
        <v>148</v>
      </c>
      <c r="AU265" s="250" t="s">
        <v>86</v>
      </c>
      <c r="AV265" s="12" t="s">
        <v>86</v>
      </c>
      <c r="AW265" s="12" t="s">
        <v>33</v>
      </c>
      <c r="AX265" s="12" t="s">
        <v>77</v>
      </c>
      <c r="AY265" s="250" t="s">
        <v>138</v>
      </c>
    </row>
    <row r="266" s="12" customFormat="1">
      <c r="B266" s="239"/>
      <c r="C266" s="240"/>
      <c r="D266" s="241" t="s">
        <v>148</v>
      </c>
      <c r="E266" s="242" t="s">
        <v>1</v>
      </c>
      <c r="F266" s="243" t="s">
        <v>829</v>
      </c>
      <c r="G266" s="240"/>
      <c r="H266" s="244">
        <v>0.33100000000000002</v>
      </c>
      <c r="I266" s="245"/>
      <c r="J266" s="240"/>
      <c r="K266" s="240"/>
      <c r="L266" s="246"/>
      <c r="M266" s="247"/>
      <c r="N266" s="248"/>
      <c r="O266" s="248"/>
      <c r="P266" s="248"/>
      <c r="Q266" s="248"/>
      <c r="R266" s="248"/>
      <c r="S266" s="248"/>
      <c r="T266" s="249"/>
      <c r="AT266" s="250" t="s">
        <v>148</v>
      </c>
      <c r="AU266" s="250" t="s">
        <v>86</v>
      </c>
      <c r="AV266" s="12" t="s">
        <v>86</v>
      </c>
      <c r="AW266" s="12" t="s">
        <v>33</v>
      </c>
      <c r="AX266" s="12" t="s">
        <v>77</v>
      </c>
      <c r="AY266" s="250" t="s">
        <v>138</v>
      </c>
    </row>
    <row r="267" s="12" customFormat="1">
      <c r="B267" s="239"/>
      <c r="C267" s="240"/>
      <c r="D267" s="241" t="s">
        <v>148</v>
      </c>
      <c r="E267" s="242" t="s">
        <v>1</v>
      </c>
      <c r="F267" s="243" t="s">
        <v>830</v>
      </c>
      <c r="G267" s="240"/>
      <c r="H267" s="244">
        <v>0.066000000000000003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148</v>
      </c>
      <c r="AU267" s="250" t="s">
        <v>86</v>
      </c>
      <c r="AV267" s="12" t="s">
        <v>86</v>
      </c>
      <c r="AW267" s="12" t="s">
        <v>33</v>
      </c>
      <c r="AX267" s="12" t="s">
        <v>77</v>
      </c>
      <c r="AY267" s="250" t="s">
        <v>138</v>
      </c>
    </row>
    <row r="268" s="12" customFormat="1">
      <c r="B268" s="239"/>
      <c r="C268" s="240"/>
      <c r="D268" s="241" t="s">
        <v>148</v>
      </c>
      <c r="E268" s="242" t="s">
        <v>1</v>
      </c>
      <c r="F268" s="243" t="s">
        <v>831</v>
      </c>
      <c r="G268" s="240"/>
      <c r="H268" s="244">
        <v>0.17999999999999999</v>
      </c>
      <c r="I268" s="245"/>
      <c r="J268" s="240"/>
      <c r="K268" s="240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148</v>
      </c>
      <c r="AU268" s="250" t="s">
        <v>86</v>
      </c>
      <c r="AV268" s="12" t="s">
        <v>86</v>
      </c>
      <c r="AW268" s="12" t="s">
        <v>33</v>
      </c>
      <c r="AX268" s="12" t="s">
        <v>77</v>
      </c>
      <c r="AY268" s="250" t="s">
        <v>138</v>
      </c>
    </row>
    <row r="269" s="12" customFormat="1">
      <c r="B269" s="239"/>
      <c r="C269" s="240"/>
      <c r="D269" s="241" t="s">
        <v>148</v>
      </c>
      <c r="E269" s="242" t="s">
        <v>1</v>
      </c>
      <c r="F269" s="243" t="s">
        <v>832</v>
      </c>
      <c r="G269" s="240"/>
      <c r="H269" s="244">
        <v>0.074999999999999997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AT269" s="250" t="s">
        <v>148</v>
      </c>
      <c r="AU269" s="250" t="s">
        <v>86</v>
      </c>
      <c r="AV269" s="12" t="s">
        <v>86</v>
      </c>
      <c r="AW269" s="12" t="s">
        <v>33</v>
      </c>
      <c r="AX269" s="12" t="s">
        <v>77</v>
      </c>
      <c r="AY269" s="250" t="s">
        <v>138</v>
      </c>
    </row>
    <row r="270" s="13" customFormat="1">
      <c r="B270" s="251"/>
      <c r="C270" s="252"/>
      <c r="D270" s="241" t="s">
        <v>148</v>
      </c>
      <c r="E270" s="253" t="s">
        <v>1</v>
      </c>
      <c r="F270" s="254" t="s">
        <v>155</v>
      </c>
      <c r="G270" s="252"/>
      <c r="H270" s="255">
        <v>1.3579999999999999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AT270" s="261" t="s">
        <v>148</v>
      </c>
      <c r="AU270" s="261" t="s">
        <v>86</v>
      </c>
      <c r="AV270" s="13" t="s">
        <v>146</v>
      </c>
      <c r="AW270" s="13" t="s">
        <v>33</v>
      </c>
      <c r="AX270" s="13" t="s">
        <v>82</v>
      </c>
      <c r="AY270" s="261" t="s">
        <v>138</v>
      </c>
    </row>
    <row r="271" s="1" customFormat="1" ht="16.5" customHeight="1">
      <c r="B271" s="38"/>
      <c r="C271" s="226" t="s">
        <v>267</v>
      </c>
      <c r="D271" s="226" t="s">
        <v>141</v>
      </c>
      <c r="E271" s="227" t="s">
        <v>268</v>
      </c>
      <c r="F271" s="228" t="s">
        <v>269</v>
      </c>
      <c r="G271" s="229" t="s">
        <v>144</v>
      </c>
      <c r="H271" s="230">
        <v>7.2000000000000002</v>
      </c>
      <c r="I271" s="231"/>
      <c r="J271" s="232">
        <f>ROUND(I271*H271,2)</f>
        <v>0</v>
      </c>
      <c r="K271" s="228" t="s">
        <v>158</v>
      </c>
      <c r="L271" s="43"/>
      <c r="M271" s="233" t="s">
        <v>1</v>
      </c>
      <c r="N271" s="234" t="s">
        <v>43</v>
      </c>
      <c r="O271" s="86"/>
      <c r="P271" s="235">
        <f>O271*H271</f>
        <v>0</v>
      </c>
      <c r="Q271" s="235">
        <v>0</v>
      </c>
      <c r="R271" s="235">
        <f>Q271*H271</f>
        <v>0</v>
      </c>
      <c r="S271" s="235">
        <v>0.087999999999999995</v>
      </c>
      <c r="T271" s="236">
        <f>S271*H271</f>
        <v>0.63359999999999994</v>
      </c>
      <c r="AR271" s="237" t="s">
        <v>146</v>
      </c>
      <c r="AT271" s="237" t="s">
        <v>141</v>
      </c>
      <c r="AU271" s="237" t="s">
        <v>86</v>
      </c>
      <c r="AY271" s="17" t="s">
        <v>138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86</v>
      </c>
      <c r="BK271" s="238">
        <f>ROUND(I271*H271,2)</f>
        <v>0</v>
      </c>
      <c r="BL271" s="17" t="s">
        <v>146</v>
      </c>
      <c r="BM271" s="237" t="s">
        <v>270</v>
      </c>
    </row>
    <row r="272" s="12" customFormat="1">
      <c r="B272" s="239"/>
      <c r="C272" s="240"/>
      <c r="D272" s="241" t="s">
        <v>148</v>
      </c>
      <c r="E272" s="242" t="s">
        <v>1</v>
      </c>
      <c r="F272" s="243" t="s">
        <v>271</v>
      </c>
      <c r="G272" s="240"/>
      <c r="H272" s="244">
        <v>1.2</v>
      </c>
      <c r="I272" s="245"/>
      <c r="J272" s="240"/>
      <c r="K272" s="240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148</v>
      </c>
      <c r="AU272" s="250" t="s">
        <v>86</v>
      </c>
      <c r="AV272" s="12" t="s">
        <v>86</v>
      </c>
      <c r="AW272" s="12" t="s">
        <v>33</v>
      </c>
      <c r="AX272" s="12" t="s">
        <v>77</v>
      </c>
      <c r="AY272" s="250" t="s">
        <v>138</v>
      </c>
    </row>
    <row r="273" s="12" customFormat="1">
      <c r="B273" s="239"/>
      <c r="C273" s="240"/>
      <c r="D273" s="241" t="s">
        <v>148</v>
      </c>
      <c r="E273" s="242" t="s">
        <v>1</v>
      </c>
      <c r="F273" s="243" t="s">
        <v>272</v>
      </c>
      <c r="G273" s="240"/>
      <c r="H273" s="244">
        <v>1.2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148</v>
      </c>
      <c r="AU273" s="250" t="s">
        <v>86</v>
      </c>
      <c r="AV273" s="12" t="s">
        <v>86</v>
      </c>
      <c r="AW273" s="12" t="s">
        <v>33</v>
      </c>
      <c r="AX273" s="12" t="s">
        <v>77</v>
      </c>
      <c r="AY273" s="250" t="s">
        <v>138</v>
      </c>
    </row>
    <row r="274" s="12" customFormat="1">
      <c r="B274" s="239"/>
      <c r="C274" s="240"/>
      <c r="D274" s="241" t="s">
        <v>148</v>
      </c>
      <c r="E274" s="242" t="s">
        <v>1</v>
      </c>
      <c r="F274" s="243" t="s">
        <v>273</v>
      </c>
      <c r="G274" s="240"/>
      <c r="H274" s="244">
        <v>1.6000000000000001</v>
      </c>
      <c r="I274" s="245"/>
      <c r="J274" s="240"/>
      <c r="K274" s="240"/>
      <c r="L274" s="246"/>
      <c r="M274" s="247"/>
      <c r="N274" s="248"/>
      <c r="O274" s="248"/>
      <c r="P274" s="248"/>
      <c r="Q274" s="248"/>
      <c r="R274" s="248"/>
      <c r="S274" s="248"/>
      <c r="T274" s="249"/>
      <c r="AT274" s="250" t="s">
        <v>148</v>
      </c>
      <c r="AU274" s="250" t="s">
        <v>86</v>
      </c>
      <c r="AV274" s="12" t="s">
        <v>86</v>
      </c>
      <c r="AW274" s="12" t="s">
        <v>33</v>
      </c>
      <c r="AX274" s="12" t="s">
        <v>77</v>
      </c>
      <c r="AY274" s="250" t="s">
        <v>138</v>
      </c>
    </row>
    <row r="275" s="12" customFormat="1">
      <c r="B275" s="239"/>
      <c r="C275" s="240"/>
      <c r="D275" s="241" t="s">
        <v>148</v>
      </c>
      <c r="E275" s="242" t="s">
        <v>1</v>
      </c>
      <c r="F275" s="243" t="s">
        <v>274</v>
      </c>
      <c r="G275" s="240"/>
      <c r="H275" s="244">
        <v>1.6000000000000001</v>
      </c>
      <c r="I275" s="245"/>
      <c r="J275" s="240"/>
      <c r="K275" s="240"/>
      <c r="L275" s="246"/>
      <c r="M275" s="247"/>
      <c r="N275" s="248"/>
      <c r="O275" s="248"/>
      <c r="P275" s="248"/>
      <c r="Q275" s="248"/>
      <c r="R275" s="248"/>
      <c r="S275" s="248"/>
      <c r="T275" s="249"/>
      <c r="AT275" s="250" t="s">
        <v>148</v>
      </c>
      <c r="AU275" s="250" t="s">
        <v>86</v>
      </c>
      <c r="AV275" s="12" t="s">
        <v>86</v>
      </c>
      <c r="AW275" s="12" t="s">
        <v>33</v>
      </c>
      <c r="AX275" s="12" t="s">
        <v>77</v>
      </c>
      <c r="AY275" s="250" t="s">
        <v>138</v>
      </c>
    </row>
    <row r="276" s="12" customFormat="1">
      <c r="B276" s="239"/>
      <c r="C276" s="240"/>
      <c r="D276" s="241" t="s">
        <v>148</v>
      </c>
      <c r="E276" s="242" t="s">
        <v>1</v>
      </c>
      <c r="F276" s="243" t="s">
        <v>275</v>
      </c>
      <c r="G276" s="240"/>
      <c r="H276" s="244">
        <v>1.6000000000000001</v>
      </c>
      <c r="I276" s="245"/>
      <c r="J276" s="240"/>
      <c r="K276" s="240"/>
      <c r="L276" s="246"/>
      <c r="M276" s="247"/>
      <c r="N276" s="248"/>
      <c r="O276" s="248"/>
      <c r="P276" s="248"/>
      <c r="Q276" s="248"/>
      <c r="R276" s="248"/>
      <c r="S276" s="248"/>
      <c r="T276" s="249"/>
      <c r="AT276" s="250" t="s">
        <v>148</v>
      </c>
      <c r="AU276" s="250" t="s">
        <v>86</v>
      </c>
      <c r="AV276" s="12" t="s">
        <v>86</v>
      </c>
      <c r="AW276" s="12" t="s">
        <v>33</v>
      </c>
      <c r="AX276" s="12" t="s">
        <v>77</v>
      </c>
      <c r="AY276" s="250" t="s">
        <v>138</v>
      </c>
    </row>
    <row r="277" s="13" customFormat="1">
      <c r="B277" s="251"/>
      <c r="C277" s="252"/>
      <c r="D277" s="241" t="s">
        <v>148</v>
      </c>
      <c r="E277" s="253" t="s">
        <v>1</v>
      </c>
      <c r="F277" s="254" t="s">
        <v>155</v>
      </c>
      <c r="G277" s="252"/>
      <c r="H277" s="255">
        <v>7.2000000000000002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AT277" s="261" t="s">
        <v>148</v>
      </c>
      <c r="AU277" s="261" t="s">
        <v>86</v>
      </c>
      <c r="AV277" s="13" t="s">
        <v>146</v>
      </c>
      <c r="AW277" s="13" t="s">
        <v>33</v>
      </c>
      <c r="AX277" s="13" t="s">
        <v>82</v>
      </c>
      <c r="AY277" s="261" t="s">
        <v>138</v>
      </c>
    </row>
    <row r="278" s="1" customFormat="1" ht="16.5" customHeight="1">
      <c r="B278" s="38"/>
      <c r="C278" s="226" t="s">
        <v>276</v>
      </c>
      <c r="D278" s="226" t="s">
        <v>141</v>
      </c>
      <c r="E278" s="227" t="s">
        <v>277</v>
      </c>
      <c r="F278" s="228" t="s">
        <v>278</v>
      </c>
      <c r="G278" s="229" t="s">
        <v>144</v>
      </c>
      <c r="H278" s="230">
        <v>3.2000000000000002</v>
      </c>
      <c r="I278" s="231"/>
      <c r="J278" s="232">
        <f>ROUND(I278*H278,2)</f>
        <v>0</v>
      </c>
      <c r="K278" s="228" t="s">
        <v>158</v>
      </c>
      <c r="L278" s="43"/>
      <c r="M278" s="233" t="s">
        <v>1</v>
      </c>
      <c r="N278" s="234" t="s">
        <v>43</v>
      </c>
      <c r="O278" s="86"/>
      <c r="P278" s="235">
        <f>O278*H278</f>
        <v>0</v>
      </c>
      <c r="Q278" s="235">
        <v>0</v>
      </c>
      <c r="R278" s="235">
        <f>Q278*H278</f>
        <v>0</v>
      </c>
      <c r="S278" s="235">
        <v>0.067000000000000004</v>
      </c>
      <c r="T278" s="236">
        <f>S278*H278</f>
        <v>0.21440000000000004</v>
      </c>
      <c r="AR278" s="237" t="s">
        <v>146</v>
      </c>
      <c r="AT278" s="237" t="s">
        <v>141</v>
      </c>
      <c r="AU278" s="237" t="s">
        <v>86</v>
      </c>
      <c r="AY278" s="17" t="s">
        <v>138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86</v>
      </c>
      <c r="BK278" s="238">
        <f>ROUND(I278*H278,2)</f>
        <v>0</v>
      </c>
      <c r="BL278" s="17" t="s">
        <v>146</v>
      </c>
      <c r="BM278" s="237" t="s">
        <v>279</v>
      </c>
    </row>
    <row r="279" s="12" customFormat="1">
      <c r="B279" s="239"/>
      <c r="C279" s="240"/>
      <c r="D279" s="241" t="s">
        <v>148</v>
      </c>
      <c r="E279" s="242" t="s">
        <v>1</v>
      </c>
      <c r="F279" s="243" t="s">
        <v>280</v>
      </c>
      <c r="G279" s="240"/>
      <c r="H279" s="244">
        <v>3.2000000000000002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AT279" s="250" t="s">
        <v>148</v>
      </c>
      <c r="AU279" s="250" t="s">
        <v>86</v>
      </c>
      <c r="AV279" s="12" t="s">
        <v>86</v>
      </c>
      <c r="AW279" s="12" t="s">
        <v>33</v>
      </c>
      <c r="AX279" s="12" t="s">
        <v>77</v>
      </c>
      <c r="AY279" s="250" t="s">
        <v>138</v>
      </c>
    </row>
    <row r="280" s="13" customFormat="1">
      <c r="B280" s="251"/>
      <c r="C280" s="252"/>
      <c r="D280" s="241" t="s">
        <v>148</v>
      </c>
      <c r="E280" s="253" t="s">
        <v>1</v>
      </c>
      <c r="F280" s="254" t="s">
        <v>155</v>
      </c>
      <c r="G280" s="252"/>
      <c r="H280" s="255">
        <v>3.2000000000000002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AT280" s="261" t="s">
        <v>148</v>
      </c>
      <c r="AU280" s="261" t="s">
        <v>86</v>
      </c>
      <c r="AV280" s="13" t="s">
        <v>146</v>
      </c>
      <c r="AW280" s="13" t="s">
        <v>33</v>
      </c>
      <c r="AX280" s="13" t="s">
        <v>82</v>
      </c>
      <c r="AY280" s="261" t="s">
        <v>138</v>
      </c>
    </row>
    <row r="281" s="1" customFormat="1" ht="24" customHeight="1">
      <c r="B281" s="38"/>
      <c r="C281" s="226" t="s">
        <v>7</v>
      </c>
      <c r="D281" s="226" t="s">
        <v>141</v>
      </c>
      <c r="E281" s="227" t="s">
        <v>281</v>
      </c>
      <c r="F281" s="228" t="s">
        <v>282</v>
      </c>
      <c r="G281" s="229" t="s">
        <v>144</v>
      </c>
      <c r="H281" s="230">
        <v>3</v>
      </c>
      <c r="I281" s="231"/>
      <c r="J281" s="232">
        <f>ROUND(I281*H281,2)</f>
        <v>0</v>
      </c>
      <c r="K281" s="228" t="s">
        <v>158</v>
      </c>
      <c r="L281" s="43"/>
      <c r="M281" s="233" t="s">
        <v>1</v>
      </c>
      <c r="N281" s="234" t="s">
        <v>43</v>
      </c>
      <c r="O281" s="86"/>
      <c r="P281" s="235">
        <f>O281*H281</f>
        <v>0</v>
      </c>
      <c r="Q281" s="235">
        <v>0</v>
      </c>
      <c r="R281" s="235">
        <f>Q281*H281</f>
        <v>0</v>
      </c>
      <c r="S281" s="235">
        <v>0.27000000000000002</v>
      </c>
      <c r="T281" s="236">
        <f>S281*H281</f>
        <v>0.81000000000000005</v>
      </c>
      <c r="AR281" s="237" t="s">
        <v>146</v>
      </c>
      <c r="AT281" s="237" t="s">
        <v>141</v>
      </c>
      <c r="AU281" s="237" t="s">
        <v>86</v>
      </c>
      <c r="AY281" s="17" t="s">
        <v>138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86</v>
      </c>
      <c r="BK281" s="238">
        <f>ROUND(I281*H281,2)</f>
        <v>0</v>
      </c>
      <c r="BL281" s="17" t="s">
        <v>146</v>
      </c>
      <c r="BM281" s="237" t="s">
        <v>283</v>
      </c>
    </row>
    <row r="282" s="12" customFormat="1">
      <c r="B282" s="239"/>
      <c r="C282" s="240"/>
      <c r="D282" s="241" t="s">
        <v>148</v>
      </c>
      <c r="E282" s="242" t="s">
        <v>1</v>
      </c>
      <c r="F282" s="243" t="s">
        <v>149</v>
      </c>
      <c r="G282" s="240"/>
      <c r="H282" s="244">
        <v>3</v>
      </c>
      <c r="I282" s="245"/>
      <c r="J282" s="240"/>
      <c r="K282" s="240"/>
      <c r="L282" s="246"/>
      <c r="M282" s="247"/>
      <c r="N282" s="248"/>
      <c r="O282" s="248"/>
      <c r="P282" s="248"/>
      <c r="Q282" s="248"/>
      <c r="R282" s="248"/>
      <c r="S282" s="248"/>
      <c r="T282" s="249"/>
      <c r="AT282" s="250" t="s">
        <v>148</v>
      </c>
      <c r="AU282" s="250" t="s">
        <v>86</v>
      </c>
      <c r="AV282" s="12" t="s">
        <v>86</v>
      </c>
      <c r="AW282" s="12" t="s">
        <v>33</v>
      </c>
      <c r="AX282" s="12" t="s">
        <v>82</v>
      </c>
      <c r="AY282" s="250" t="s">
        <v>138</v>
      </c>
    </row>
    <row r="283" s="1" customFormat="1" ht="24" customHeight="1">
      <c r="B283" s="38"/>
      <c r="C283" s="226" t="s">
        <v>284</v>
      </c>
      <c r="D283" s="226" t="s">
        <v>141</v>
      </c>
      <c r="E283" s="227" t="s">
        <v>285</v>
      </c>
      <c r="F283" s="228" t="s">
        <v>286</v>
      </c>
      <c r="G283" s="229" t="s">
        <v>243</v>
      </c>
      <c r="H283" s="230">
        <v>21.399999999999999</v>
      </c>
      <c r="I283" s="231"/>
      <c r="J283" s="232">
        <f>ROUND(I283*H283,2)</f>
        <v>0</v>
      </c>
      <c r="K283" s="228" t="s">
        <v>158</v>
      </c>
      <c r="L283" s="43"/>
      <c r="M283" s="233" t="s">
        <v>1</v>
      </c>
      <c r="N283" s="234" t="s">
        <v>43</v>
      </c>
      <c r="O283" s="86"/>
      <c r="P283" s="235">
        <f>O283*H283</f>
        <v>0</v>
      </c>
      <c r="Q283" s="235">
        <v>0</v>
      </c>
      <c r="R283" s="235">
        <f>Q283*H283</f>
        <v>0</v>
      </c>
      <c r="S283" s="235">
        <v>0.0060000000000000001</v>
      </c>
      <c r="T283" s="236">
        <f>S283*H283</f>
        <v>0.12839999999999999</v>
      </c>
      <c r="AR283" s="237" t="s">
        <v>146</v>
      </c>
      <c r="AT283" s="237" t="s">
        <v>141</v>
      </c>
      <c r="AU283" s="237" t="s">
        <v>86</v>
      </c>
      <c r="AY283" s="17" t="s">
        <v>138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86</v>
      </c>
      <c r="BK283" s="238">
        <f>ROUND(I283*H283,2)</f>
        <v>0</v>
      </c>
      <c r="BL283" s="17" t="s">
        <v>146</v>
      </c>
      <c r="BM283" s="237" t="s">
        <v>287</v>
      </c>
    </row>
    <row r="284" s="14" customFormat="1">
      <c r="B284" s="262"/>
      <c r="C284" s="263"/>
      <c r="D284" s="241" t="s">
        <v>148</v>
      </c>
      <c r="E284" s="264" t="s">
        <v>1</v>
      </c>
      <c r="F284" s="265" t="s">
        <v>219</v>
      </c>
      <c r="G284" s="263"/>
      <c r="H284" s="264" t="s">
        <v>1</v>
      </c>
      <c r="I284" s="266"/>
      <c r="J284" s="263"/>
      <c r="K284" s="263"/>
      <c r="L284" s="267"/>
      <c r="M284" s="268"/>
      <c r="N284" s="269"/>
      <c r="O284" s="269"/>
      <c r="P284" s="269"/>
      <c r="Q284" s="269"/>
      <c r="R284" s="269"/>
      <c r="S284" s="269"/>
      <c r="T284" s="270"/>
      <c r="AT284" s="271" t="s">
        <v>148</v>
      </c>
      <c r="AU284" s="271" t="s">
        <v>86</v>
      </c>
      <c r="AV284" s="14" t="s">
        <v>82</v>
      </c>
      <c r="AW284" s="14" t="s">
        <v>33</v>
      </c>
      <c r="AX284" s="14" t="s">
        <v>77</v>
      </c>
      <c r="AY284" s="271" t="s">
        <v>138</v>
      </c>
    </row>
    <row r="285" s="12" customFormat="1">
      <c r="B285" s="239"/>
      <c r="C285" s="240"/>
      <c r="D285" s="241" t="s">
        <v>148</v>
      </c>
      <c r="E285" s="242" t="s">
        <v>1</v>
      </c>
      <c r="F285" s="243" t="s">
        <v>833</v>
      </c>
      <c r="G285" s="240"/>
      <c r="H285" s="244">
        <v>3.7999999999999998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AT285" s="250" t="s">
        <v>148</v>
      </c>
      <c r="AU285" s="250" t="s">
        <v>86</v>
      </c>
      <c r="AV285" s="12" t="s">
        <v>86</v>
      </c>
      <c r="AW285" s="12" t="s">
        <v>33</v>
      </c>
      <c r="AX285" s="12" t="s">
        <v>77</v>
      </c>
      <c r="AY285" s="250" t="s">
        <v>138</v>
      </c>
    </row>
    <row r="286" s="12" customFormat="1">
      <c r="B286" s="239"/>
      <c r="C286" s="240"/>
      <c r="D286" s="241" t="s">
        <v>148</v>
      </c>
      <c r="E286" s="242" t="s">
        <v>1</v>
      </c>
      <c r="F286" s="243" t="s">
        <v>289</v>
      </c>
      <c r="G286" s="240"/>
      <c r="H286" s="244">
        <v>2</v>
      </c>
      <c r="I286" s="245"/>
      <c r="J286" s="240"/>
      <c r="K286" s="240"/>
      <c r="L286" s="246"/>
      <c r="M286" s="247"/>
      <c r="N286" s="248"/>
      <c r="O286" s="248"/>
      <c r="P286" s="248"/>
      <c r="Q286" s="248"/>
      <c r="R286" s="248"/>
      <c r="S286" s="248"/>
      <c r="T286" s="249"/>
      <c r="AT286" s="250" t="s">
        <v>148</v>
      </c>
      <c r="AU286" s="250" t="s">
        <v>86</v>
      </c>
      <c r="AV286" s="12" t="s">
        <v>86</v>
      </c>
      <c r="AW286" s="12" t="s">
        <v>33</v>
      </c>
      <c r="AX286" s="12" t="s">
        <v>77</v>
      </c>
      <c r="AY286" s="250" t="s">
        <v>138</v>
      </c>
    </row>
    <row r="287" s="15" customFormat="1">
      <c r="B287" s="272"/>
      <c r="C287" s="273"/>
      <c r="D287" s="241" t="s">
        <v>148</v>
      </c>
      <c r="E287" s="274" t="s">
        <v>1</v>
      </c>
      <c r="F287" s="275" t="s">
        <v>222</v>
      </c>
      <c r="G287" s="273"/>
      <c r="H287" s="276">
        <v>5.7999999999999998</v>
      </c>
      <c r="I287" s="277"/>
      <c r="J287" s="273"/>
      <c r="K287" s="273"/>
      <c r="L287" s="278"/>
      <c r="M287" s="279"/>
      <c r="N287" s="280"/>
      <c r="O287" s="280"/>
      <c r="P287" s="280"/>
      <c r="Q287" s="280"/>
      <c r="R287" s="280"/>
      <c r="S287" s="280"/>
      <c r="T287" s="281"/>
      <c r="AT287" s="282" t="s">
        <v>148</v>
      </c>
      <c r="AU287" s="282" t="s">
        <v>86</v>
      </c>
      <c r="AV287" s="15" t="s">
        <v>139</v>
      </c>
      <c r="AW287" s="15" t="s">
        <v>33</v>
      </c>
      <c r="AX287" s="15" t="s">
        <v>77</v>
      </c>
      <c r="AY287" s="282" t="s">
        <v>138</v>
      </c>
    </row>
    <row r="288" s="14" customFormat="1">
      <c r="B288" s="262"/>
      <c r="C288" s="263"/>
      <c r="D288" s="241" t="s">
        <v>148</v>
      </c>
      <c r="E288" s="264" t="s">
        <v>1</v>
      </c>
      <c r="F288" s="265" t="s">
        <v>223</v>
      </c>
      <c r="G288" s="263"/>
      <c r="H288" s="264" t="s">
        <v>1</v>
      </c>
      <c r="I288" s="266"/>
      <c r="J288" s="263"/>
      <c r="K288" s="263"/>
      <c r="L288" s="267"/>
      <c r="M288" s="268"/>
      <c r="N288" s="269"/>
      <c r="O288" s="269"/>
      <c r="P288" s="269"/>
      <c r="Q288" s="269"/>
      <c r="R288" s="269"/>
      <c r="S288" s="269"/>
      <c r="T288" s="270"/>
      <c r="AT288" s="271" t="s">
        <v>148</v>
      </c>
      <c r="AU288" s="271" t="s">
        <v>86</v>
      </c>
      <c r="AV288" s="14" t="s">
        <v>82</v>
      </c>
      <c r="AW288" s="14" t="s">
        <v>33</v>
      </c>
      <c r="AX288" s="14" t="s">
        <v>77</v>
      </c>
      <c r="AY288" s="271" t="s">
        <v>138</v>
      </c>
    </row>
    <row r="289" s="12" customFormat="1">
      <c r="B289" s="239"/>
      <c r="C289" s="240"/>
      <c r="D289" s="241" t="s">
        <v>148</v>
      </c>
      <c r="E289" s="242" t="s">
        <v>1</v>
      </c>
      <c r="F289" s="243" t="s">
        <v>834</v>
      </c>
      <c r="G289" s="240"/>
      <c r="H289" s="244">
        <v>15.6</v>
      </c>
      <c r="I289" s="245"/>
      <c r="J289" s="240"/>
      <c r="K289" s="240"/>
      <c r="L289" s="246"/>
      <c r="M289" s="247"/>
      <c r="N289" s="248"/>
      <c r="O289" s="248"/>
      <c r="P289" s="248"/>
      <c r="Q289" s="248"/>
      <c r="R289" s="248"/>
      <c r="S289" s="248"/>
      <c r="T289" s="249"/>
      <c r="AT289" s="250" t="s">
        <v>148</v>
      </c>
      <c r="AU289" s="250" t="s">
        <v>86</v>
      </c>
      <c r="AV289" s="12" t="s">
        <v>86</v>
      </c>
      <c r="AW289" s="12" t="s">
        <v>33</v>
      </c>
      <c r="AX289" s="12" t="s">
        <v>77</v>
      </c>
      <c r="AY289" s="250" t="s">
        <v>138</v>
      </c>
    </row>
    <row r="290" s="15" customFormat="1">
      <c r="B290" s="272"/>
      <c r="C290" s="273"/>
      <c r="D290" s="241" t="s">
        <v>148</v>
      </c>
      <c r="E290" s="274" t="s">
        <v>1</v>
      </c>
      <c r="F290" s="275" t="s">
        <v>222</v>
      </c>
      <c r="G290" s="273"/>
      <c r="H290" s="276">
        <v>15.6</v>
      </c>
      <c r="I290" s="277"/>
      <c r="J290" s="273"/>
      <c r="K290" s="273"/>
      <c r="L290" s="278"/>
      <c r="M290" s="279"/>
      <c r="N290" s="280"/>
      <c r="O290" s="280"/>
      <c r="P290" s="280"/>
      <c r="Q290" s="280"/>
      <c r="R290" s="280"/>
      <c r="S290" s="280"/>
      <c r="T290" s="281"/>
      <c r="AT290" s="282" t="s">
        <v>148</v>
      </c>
      <c r="AU290" s="282" t="s">
        <v>86</v>
      </c>
      <c r="AV290" s="15" t="s">
        <v>139</v>
      </c>
      <c r="AW290" s="15" t="s">
        <v>33</v>
      </c>
      <c r="AX290" s="15" t="s">
        <v>77</v>
      </c>
      <c r="AY290" s="282" t="s">
        <v>138</v>
      </c>
    </row>
    <row r="291" s="13" customFormat="1">
      <c r="B291" s="251"/>
      <c r="C291" s="252"/>
      <c r="D291" s="241" t="s">
        <v>148</v>
      </c>
      <c r="E291" s="253" t="s">
        <v>1</v>
      </c>
      <c r="F291" s="254" t="s">
        <v>155</v>
      </c>
      <c r="G291" s="252"/>
      <c r="H291" s="255">
        <v>21.399999999999999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AT291" s="261" t="s">
        <v>148</v>
      </c>
      <c r="AU291" s="261" t="s">
        <v>86</v>
      </c>
      <c r="AV291" s="13" t="s">
        <v>146</v>
      </c>
      <c r="AW291" s="13" t="s">
        <v>33</v>
      </c>
      <c r="AX291" s="13" t="s">
        <v>82</v>
      </c>
      <c r="AY291" s="261" t="s">
        <v>138</v>
      </c>
    </row>
    <row r="292" s="1" customFormat="1" ht="24" customHeight="1">
      <c r="B292" s="38"/>
      <c r="C292" s="226" t="s">
        <v>291</v>
      </c>
      <c r="D292" s="226" t="s">
        <v>141</v>
      </c>
      <c r="E292" s="227" t="s">
        <v>292</v>
      </c>
      <c r="F292" s="228" t="s">
        <v>293</v>
      </c>
      <c r="G292" s="229" t="s">
        <v>144</v>
      </c>
      <c r="H292" s="230">
        <v>28.050000000000001</v>
      </c>
      <c r="I292" s="231"/>
      <c r="J292" s="232">
        <f>ROUND(I292*H292,2)</f>
        <v>0</v>
      </c>
      <c r="K292" s="228" t="s">
        <v>158</v>
      </c>
      <c r="L292" s="43"/>
      <c r="M292" s="233" t="s">
        <v>1</v>
      </c>
      <c r="N292" s="234" t="s">
        <v>43</v>
      </c>
      <c r="O292" s="86"/>
      <c r="P292" s="235">
        <f>O292*H292</f>
        <v>0</v>
      </c>
      <c r="Q292" s="235">
        <v>0</v>
      </c>
      <c r="R292" s="235">
        <f>Q292*H292</f>
        <v>0</v>
      </c>
      <c r="S292" s="235">
        <v>0.045999999999999999</v>
      </c>
      <c r="T292" s="236">
        <f>S292*H292</f>
        <v>1.2903</v>
      </c>
      <c r="AR292" s="237" t="s">
        <v>146</v>
      </c>
      <c r="AT292" s="237" t="s">
        <v>141</v>
      </c>
      <c r="AU292" s="237" t="s">
        <v>86</v>
      </c>
      <c r="AY292" s="17" t="s">
        <v>138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86</v>
      </c>
      <c r="BK292" s="238">
        <f>ROUND(I292*H292,2)</f>
        <v>0</v>
      </c>
      <c r="BL292" s="17" t="s">
        <v>146</v>
      </c>
      <c r="BM292" s="237" t="s">
        <v>294</v>
      </c>
    </row>
    <row r="293" s="12" customFormat="1">
      <c r="B293" s="239"/>
      <c r="C293" s="240"/>
      <c r="D293" s="241" t="s">
        <v>148</v>
      </c>
      <c r="E293" s="242" t="s">
        <v>1</v>
      </c>
      <c r="F293" s="243" t="s">
        <v>815</v>
      </c>
      <c r="G293" s="240"/>
      <c r="H293" s="244">
        <v>16.050000000000001</v>
      </c>
      <c r="I293" s="245"/>
      <c r="J293" s="240"/>
      <c r="K293" s="240"/>
      <c r="L293" s="246"/>
      <c r="M293" s="247"/>
      <c r="N293" s="248"/>
      <c r="O293" s="248"/>
      <c r="P293" s="248"/>
      <c r="Q293" s="248"/>
      <c r="R293" s="248"/>
      <c r="S293" s="248"/>
      <c r="T293" s="249"/>
      <c r="AT293" s="250" t="s">
        <v>148</v>
      </c>
      <c r="AU293" s="250" t="s">
        <v>86</v>
      </c>
      <c r="AV293" s="12" t="s">
        <v>86</v>
      </c>
      <c r="AW293" s="12" t="s">
        <v>33</v>
      </c>
      <c r="AX293" s="12" t="s">
        <v>77</v>
      </c>
      <c r="AY293" s="250" t="s">
        <v>138</v>
      </c>
    </row>
    <row r="294" s="12" customFormat="1">
      <c r="B294" s="239"/>
      <c r="C294" s="240"/>
      <c r="D294" s="241" t="s">
        <v>148</v>
      </c>
      <c r="E294" s="242" t="s">
        <v>1</v>
      </c>
      <c r="F294" s="243" t="s">
        <v>816</v>
      </c>
      <c r="G294" s="240"/>
      <c r="H294" s="244">
        <v>12</v>
      </c>
      <c r="I294" s="245"/>
      <c r="J294" s="240"/>
      <c r="K294" s="240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148</v>
      </c>
      <c r="AU294" s="250" t="s">
        <v>86</v>
      </c>
      <c r="AV294" s="12" t="s">
        <v>86</v>
      </c>
      <c r="AW294" s="12" t="s">
        <v>33</v>
      </c>
      <c r="AX294" s="12" t="s">
        <v>77</v>
      </c>
      <c r="AY294" s="250" t="s">
        <v>138</v>
      </c>
    </row>
    <row r="295" s="13" customFormat="1">
      <c r="B295" s="251"/>
      <c r="C295" s="252"/>
      <c r="D295" s="241" t="s">
        <v>148</v>
      </c>
      <c r="E295" s="253" t="s">
        <v>1</v>
      </c>
      <c r="F295" s="254" t="s">
        <v>155</v>
      </c>
      <c r="G295" s="252"/>
      <c r="H295" s="255">
        <v>28.050000000000001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AT295" s="261" t="s">
        <v>148</v>
      </c>
      <c r="AU295" s="261" t="s">
        <v>86</v>
      </c>
      <c r="AV295" s="13" t="s">
        <v>146</v>
      </c>
      <c r="AW295" s="13" t="s">
        <v>33</v>
      </c>
      <c r="AX295" s="13" t="s">
        <v>82</v>
      </c>
      <c r="AY295" s="261" t="s">
        <v>138</v>
      </c>
    </row>
    <row r="296" s="11" customFormat="1" ht="22.8" customHeight="1">
      <c r="B296" s="211"/>
      <c r="C296" s="212"/>
      <c r="D296" s="213" t="s">
        <v>76</v>
      </c>
      <c r="E296" s="224" t="s">
        <v>295</v>
      </c>
      <c r="F296" s="224" t="s">
        <v>296</v>
      </c>
      <c r="G296" s="212"/>
      <c r="H296" s="212"/>
      <c r="I296" s="215"/>
      <c r="J296" s="225">
        <f>BK296</f>
        <v>0</v>
      </c>
      <c r="K296" s="212"/>
      <c r="L296" s="216"/>
      <c r="M296" s="217"/>
      <c r="N296" s="218"/>
      <c r="O296" s="218"/>
      <c r="P296" s="219">
        <f>SUM(P297:P307)</f>
        <v>0</v>
      </c>
      <c r="Q296" s="218"/>
      <c r="R296" s="219">
        <f>SUM(R297:R307)</f>
        <v>0</v>
      </c>
      <c r="S296" s="218"/>
      <c r="T296" s="220">
        <f>SUM(T297:T307)</f>
        <v>0</v>
      </c>
      <c r="AR296" s="221" t="s">
        <v>82</v>
      </c>
      <c r="AT296" s="222" t="s">
        <v>76</v>
      </c>
      <c r="AU296" s="222" t="s">
        <v>82</v>
      </c>
      <c r="AY296" s="221" t="s">
        <v>138</v>
      </c>
      <c r="BK296" s="223">
        <f>SUM(BK297:BK307)</f>
        <v>0</v>
      </c>
    </row>
    <row r="297" s="1" customFormat="1" ht="24" customHeight="1">
      <c r="B297" s="38"/>
      <c r="C297" s="226" t="s">
        <v>297</v>
      </c>
      <c r="D297" s="226" t="s">
        <v>141</v>
      </c>
      <c r="E297" s="227" t="s">
        <v>835</v>
      </c>
      <c r="F297" s="228" t="s">
        <v>836</v>
      </c>
      <c r="G297" s="229" t="s">
        <v>300</v>
      </c>
      <c r="H297" s="230">
        <v>13.563000000000001</v>
      </c>
      <c r="I297" s="231"/>
      <c r="J297" s="232">
        <f>ROUND(I297*H297,2)</f>
        <v>0</v>
      </c>
      <c r="K297" s="228" t="s">
        <v>145</v>
      </c>
      <c r="L297" s="43"/>
      <c r="M297" s="233" t="s">
        <v>1</v>
      </c>
      <c r="N297" s="234" t="s">
        <v>43</v>
      </c>
      <c r="O297" s="86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AR297" s="237" t="s">
        <v>146</v>
      </c>
      <c r="AT297" s="237" t="s">
        <v>141</v>
      </c>
      <c r="AU297" s="237" t="s">
        <v>86</v>
      </c>
      <c r="AY297" s="17" t="s">
        <v>138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86</v>
      </c>
      <c r="BK297" s="238">
        <f>ROUND(I297*H297,2)</f>
        <v>0</v>
      </c>
      <c r="BL297" s="17" t="s">
        <v>146</v>
      </c>
      <c r="BM297" s="237" t="s">
        <v>837</v>
      </c>
    </row>
    <row r="298" s="1" customFormat="1" ht="24" customHeight="1">
      <c r="B298" s="38"/>
      <c r="C298" s="226" t="s">
        <v>302</v>
      </c>
      <c r="D298" s="226" t="s">
        <v>141</v>
      </c>
      <c r="E298" s="227" t="s">
        <v>303</v>
      </c>
      <c r="F298" s="228" t="s">
        <v>304</v>
      </c>
      <c r="G298" s="229" t="s">
        <v>300</v>
      </c>
      <c r="H298" s="230">
        <v>13.563000000000001</v>
      </c>
      <c r="I298" s="231"/>
      <c r="J298" s="232">
        <f>ROUND(I298*H298,2)</f>
        <v>0</v>
      </c>
      <c r="K298" s="228" t="s">
        <v>158</v>
      </c>
      <c r="L298" s="43"/>
      <c r="M298" s="233" t="s">
        <v>1</v>
      </c>
      <c r="N298" s="234" t="s">
        <v>43</v>
      </c>
      <c r="O298" s="86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AR298" s="237" t="s">
        <v>146</v>
      </c>
      <c r="AT298" s="237" t="s">
        <v>141</v>
      </c>
      <c r="AU298" s="237" t="s">
        <v>86</v>
      </c>
      <c r="AY298" s="17" t="s">
        <v>138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86</v>
      </c>
      <c r="BK298" s="238">
        <f>ROUND(I298*H298,2)</f>
        <v>0</v>
      </c>
      <c r="BL298" s="17" t="s">
        <v>146</v>
      </c>
      <c r="BM298" s="237" t="s">
        <v>305</v>
      </c>
    </row>
    <row r="299" s="1" customFormat="1" ht="24" customHeight="1">
      <c r="B299" s="38"/>
      <c r="C299" s="226" t="s">
        <v>306</v>
      </c>
      <c r="D299" s="226" t="s">
        <v>141</v>
      </c>
      <c r="E299" s="227" t="s">
        <v>307</v>
      </c>
      <c r="F299" s="228" t="s">
        <v>308</v>
      </c>
      <c r="G299" s="229" t="s">
        <v>300</v>
      </c>
      <c r="H299" s="230">
        <v>67.814999999999998</v>
      </c>
      <c r="I299" s="231"/>
      <c r="J299" s="232">
        <f>ROUND(I299*H299,2)</f>
        <v>0</v>
      </c>
      <c r="K299" s="228" t="s">
        <v>158</v>
      </c>
      <c r="L299" s="43"/>
      <c r="M299" s="233" t="s">
        <v>1</v>
      </c>
      <c r="N299" s="234" t="s">
        <v>43</v>
      </c>
      <c r="O299" s="86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AR299" s="237" t="s">
        <v>146</v>
      </c>
      <c r="AT299" s="237" t="s">
        <v>141</v>
      </c>
      <c r="AU299" s="237" t="s">
        <v>86</v>
      </c>
      <c r="AY299" s="17" t="s">
        <v>138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86</v>
      </c>
      <c r="BK299" s="238">
        <f>ROUND(I299*H299,2)</f>
        <v>0</v>
      </c>
      <c r="BL299" s="17" t="s">
        <v>146</v>
      </c>
      <c r="BM299" s="237" t="s">
        <v>309</v>
      </c>
    </row>
    <row r="300" s="12" customFormat="1">
      <c r="B300" s="239"/>
      <c r="C300" s="240"/>
      <c r="D300" s="241" t="s">
        <v>148</v>
      </c>
      <c r="E300" s="240"/>
      <c r="F300" s="243" t="s">
        <v>838</v>
      </c>
      <c r="G300" s="240"/>
      <c r="H300" s="244">
        <v>67.814999999999998</v>
      </c>
      <c r="I300" s="245"/>
      <c r="J300" s="240"/>
      <c r="K300" s="240"/>
      <c r="L300" s="246"/>
      <c r="M300" s="247"/>
      <c r="N300" s="248"/>
      <c r="O300" s="248"/>
      <c r="P300" s="248"/>
      <c r="Q300" s="248"/>
      <c r="R300" s="248"/>
      <c r="S300" s="248"/>
      <c r="T300" s="249"/>
      <c r="AT300" s="250" t="s">
        <v>148</v>
      </c>
      <c r="AU300" s="250" t="s">
        <v>86</v>
      </c>
      <c r="AV300" s="12" t="s">
        <v>86</v>
      </c>
      <c r="AW300" s="12" t="s">
        <v>4</v>
      </c>
      <c r="AX300" s="12" t="s">
        <v>82</v>
      </c>
      <c r="AY300" s="250" t="s">
        <v>138</v>
      </c>
    </row>
    <row r="301" s="1" customFormat="1" ht="24" customHeight="1">
      <c r="B301" s="38"/>
      <c r="C301" s="226" t="s">
        <v>311</v>
      </c>
      <c r="D301" s="226" t="s">
        <v>141</v>
      </c>
      <c r="E301" s="227" t="s">
        <v>312</v>
      </c>
      <c r="F301" s="228" t="s">
        <v>313</v>
      </c>
      <c r="G301" s="229" t="s">
        <v>300</v>
      </c>
      <c r="H301" s="230">
        <v>1.514</v>
      </c>
      <c r="I301" s="231"/>
      <c r="J301" s="232">
        <f>ROUND(I301*H301,2)</f>
        <v>0</v>
      </c>
      <c r="K301" s="228" t="s">
        <v>158</v>
      </c>
      <c r="L301" s="43"/>
      <c r="M301" s="233" t="s">
        <v>1</v>
      </c>
      <c r="N301" s="234" t="s">
        <v>43</v>
      </c>
      <c r="O301" s="86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AR301" s="237" t="s">
        <v>146</v>
      </c>
      <c r="AT301" s="237" t="s">
        <v>141</v>
      </c>
      <c r="AU301" s="237" t="s">
        <v>86</v>
      </c>
      <c r="AY301" s="17" t="s">
        <v>138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86</v>
      </c>
      <c r="BK301" s="238">
        <f>ROUND(I301*H301,2)</f>
        <v>0</v>
      </c>
      <c r="BL301" s="17" t="s">
        <v>146</v>
      </c>
      <c r="BM301" s="237" t="s">
        <v>314</v>
      </c>
    </row>
    <row r="302" s="12" customFormat="1">
      <c r="B302" s="239"/>
      <c r="C302" s="240"/>
      <c r="D302" s="241" t="s">
        <v>148</v>
      </c>
      <c r="E302" s="242" t="s">
        <v>1</v>
      </c>
      <c r="F302" s="243" t="s">
        <v>839</v>
      </c>
      <c r="G302" s="240"/>
      <c r="H302" s="244">
        <v>0.54200000000000004</v>
      </c>
      <c r="I302" s="245"/>
      <c r="J302" s="240"/>
      <c r="K302" s="240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148</v>
      </c>
      <c r="AU302" s="250" t="s">
        <v>86</v>
      </c>
      <c r="AV302" s="12" t="s">
        <v>86</v>
      </c>
      <c r="AW302" s="12" t="s">
        <v>33</v>
      </c>
      <c r="AX302" s="12" t="s">
        <v>77</v>
      </c>
      <c r="AY302" s="250" t="s">
        <v>138</v>
      </c>
    </row>
    <row r="303" s="12" customFormat="1">
      <c r="B303" s="239"/>
      <c r="C303" s="240"/>
      <c r="D303" s="241" t="s">
        <v>148</v>
      </c>
      <c r="E303" s="242" t="s">
        <v>1</v>
      </c>
      <c r="F303" s="243" t="s">
        <v>840</v>
      </c>
      <c r="G303" s="240"/>
      <c r="H303" s="244">
        <v>0.219</v>
      </c>
      <c r="I303" s="245"/>
      <c r="J303" s="240"/>
      <c r="K303" s="240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148</v>
      </c>
      <c r="AU303" s="250" t="s">
        <v>86</v>
      </c>
      <c r="AV303" s="12" t="s">
        <v>86</v>
      </c>
      <c r="AW303" s="12" t="s">
        <v>33</v>
      </c>
      <c r="AX303" s="12" t="s">
        <v>77</v>
      </c>
      <c r="AY303" s="250" t="s">
        <v>138</v>
      </c>
    </row>
    <row r="304" s="12" customFormat="1">
      <c r="B304" s="239"/>
      <c r="C304" s="240"/>
      <c r="D304" s="241" t="s">
        <v>148</v>
      </c>
      <c r="E304" s="242" t="s">
        <v>1</v>
      </c>
      <c r="F304" s="243" t="s">
        <v>841</v>
      </c>
      <c r="G304" s="240"/>
      <c r="H304" s="244">
        <v>0.753</v>
      </c>
      <c r="I304" s="245"/>
      <c r="J304" s="240"/>
      <c r="K304" s="240"/>
      <c r="L304" s="246"/>
      <c r="M304" s="247"/>
      <c r="N304" s="248"/>
      <c r="O304" s="248"/>
      <c r="P304" s="248"/>
      <c r="Q304" s="248"/>
      <c r="R304" s="248"/>
      <c r="S304" s="248"/>
      <c r="T304" s="249"/>
      <c r="AT304" s="250" t="s">
        <v>148</v>
      </c>
      <c r="AU304" s="250" t="s">
        <v>86</v>
      </c>
      <c r="AV304" s="12" t="s">
        <v>86</v>
      </c>
      <c r="AW304" s="12" t="s">
        <v>33</v>
      </c>
      <c r="AX304" s="12" t="s">
        <v>77</v>
      </c>
      <c r="AY304" s="250" t="s">
        <v>138</v>
      </c>
    </row>
    <row r="305" s="13" customFormat="1">
      <c r="B305" s="251"/>
      <c r="C305" s="252"/>
      <c r="D305" s="241" t="s">
        <v>148</v>
      </c>
      <c r="E305" s="253" t="s">
        <v>1</v>
      </c>
      <c r="F305" s="254" t="s">
        <v>155</v>
      </c>
      <c r="G305" s="252"/>
      <c r="H305" s="255">
        <v>1.514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AT305" s="261" t="s">
        <v>148</v>
      </c>
      <c r="AU305" s="261" t="s">
        <v>86</v>
      </c>
      <c r="AV305" s="13" t="s">
        <v>146</v>
      </c>
      <c r="AW305" s="13" t="s">
        <v>33</v>
      </c>
      <c r="AX305" s="13" t="s">
        <v>82</v>
      </c>
      <c r="AY305" s="261" t="s">
        <v>138</v>
      </c>
    </row>
    <row r="306" s="1" customFormat="1" ht="24" customHeight="1">
      <c r="B306" s="38"/>
      <c r="C306" s="226" t="s">
        <v>318</v>
      </c>
      <c r="D306" s="226" t="s">
        <v>141</v>
      </c>
      <c r="E306" s="227" t="s">
        <v>319</v>
      </c>
      <c r="F306" s="228" t="s">
        <v>320</v>
      </c>
      <c r="G306" s="229" t="s">
        <v>300</v>
      </c>
      <c r="H306" s="230">
        <v>12.049</v>
      </c>
      <c r="I306" s="231"/>
      <c r="J306" s="232">
        <f>ROUND(I306*H306,2)</f>
        <v>0</v>
      </c>
      <c r="K306" s="228" t="s">
        <v>158</v>
      </c>
      <c r="L306" s="43"/>
      <c r="M306" s="233" t="s">
        <v>1</v>
      </c>
      <c r="N306" s="234" t="s">
        <v>43</v>
      </c>
      <c r="O306" s="86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AR306" s="237" t="s">
        <v>146</v>
      </c>
      <c r="AT306" s="237" t="s">
        <v>141</v>
      </c>
      <c r="AU306" s="237" t="s">
        <v>86</v>
      </c>
      <c r="AY306" s="17" t="s">
        <v>138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86</v>
      </c>
      <c r="BK306" s="238">
        <f>ROUND(I306*H306,2)</f>
        <v>0</v>
      </c>
      <c r="BL306" s="17" t="s">
        <v>146</v>
      </c>
      <c r="BM306" s="237" t="s">
        <v>321</v>
      </c>
    </row>
    <row r="307" s="12" customFormat="1">
      <c r="B307" s="239"/>
      <c r="C307" s="240"/>
      <c r="D307" s="241" t="s">
        <v>148</v>
      </c>
      <c r="E307" s="242" t="s">
        <v>1</v>
      </c>
      <c r="F307" s="243" t="s">
        <v>842</v>
      </c>
      <c r="G307" s="240"/>
      <c r="H307" s="244">
        <v>12.049</v>
      </c>
      <c r="I307" s="245"/>
      <c r="J307" s="240"/>
      <c r="K307" s="240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148</v>
      </c>
      <c r="AU307" s="250" t="s">
        <v>86</v>
      </c>
      <c r="AV307" s="12" t="s">
        <v>86</v>
      </c>
      <c r="AW307" s="12" t="s">
        <v>33</v>
      </c>
      <c r="AX307" s="12" t="s">
        <v>82</v>
      </c>
      <c r="AY307" s="250" t="s">
        <v>138</v>
      </c>
    </row>
    <row r="308" s="11" customFormat="1" ht="22.8" customHeight="1">
      <c r="B308" s="211"/>
      <c r="C308" s="212"/>
      <c r="D308" s="213" t="s">
        <v>76</v>
      </c>
      <c r="E308" s="224" t="s">
        <v>323</v>
      </c>
      <c r="F308" s="224" t="s">
        <v>324</v>
      </c>
      <c r="G308" s="212"/>
      <c r="H308" s="212"/>
      <c r="I308" s="215"/>
      <c r="J308" s="225">
        <f>BK308</f>
        <v>0</v>
      </c>
      <c r="K308" s="212"/>
      <c r="L308" s="216"/>
      <c r="M308" s="217"/>
      <c r="N308" s="218"/>
      <c r="O308" s="218"/>
      <c r="P308" s="219">
        <f>P309</f>
        <v>0</v>
      </c>
      <c r="Q308" s="218"/>
      <c r="R308" s="219">
        <f>R309</f>
        <v>0</v>
      </c>
      <c r="S308" s="218"/>
      <c r="T308" s="220">
        <f>T309</f>
        <v>0</v>
      </c>
      <c r="AR308" s="221" t="s">
        <v>82</v>
      </c>
      <c r="AT308" s="222" t="s">
        <v>76</v>
      </c>
      <c r="AU308" s="222" t="s">
        <v>82</v>
      </c>
      <c r="AY308" s="221" t="s">
        <v>138</v>
      </c>
      <c r="BK308" s="223">
        <f>BK309</f>
        <v>0</v>
      </c>
    </row>
    <row r="309" s="1" customFormat="1" ht="16.5" customHeight="1">
      <c r="B309" s="38"/>
      <c r="C309" s="226" t="s">
        <v>325</v>
      </c>
      <c r="D309" s="226" t="s">
        <v>141</v>
      </c>
      <c r="E309" s="227" t="s">
        <v>843</v>
      </c>
      <c r="F309" s="228" t="s">
        <v>844</v>
      </c>
      <c r="G309" s="229" t="s">
        <v>300</v>
      </c>
      <c r="H309" s="230">
        <v>8.0429999999999993</v>
      </c>
      <c r="I309" s="231"/>
      <c r="J309" s="232">
        <f>ROUND(I309*H309,2)</f>
        <v>0</v>
      </c>
      <c r="K309" s="228" t="s">
        <v>145</v>
      </c>
      <c r="L309" s="43"/>
      <c r="M309" s="233" t="s">
        <v>1</v>
      </c>
      <c r="N309" s="234" t="s">
        <v>43</v>
      </c>
      <c r="O309" s="86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AR309" s="237" t="s">
        <v>146</v>
      </c>
      <c r="AT309" s="237" t="s">
        <v>141</v>
      </c>
      <c r="AU309" s="237" t="s">
        <v>86</v>
      </c>
      <c r="AY309" s="17" t="s">
        <v>138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86</v>
      </c>
      <c r="BK309" s="238">
        <f>ROUND(I309*H309,2)</f>
        <v>0</v>
      </c>
      <c r="BL309" s="17" t="s">
        <v>146</v>
      </c>
      <c r="BM309" s="237" t="s">
        <v>845</v>
      </c>
    </row>
    <row r="310" s="11" customFormat="1" ht="25.92" customHeight="1">
      <c r="B310" s="211"/>
      <c r="C310" s="212"/>
      <c r="D310" s="213" t="s">
        <v>76</v>
      </c>
      <c r="E310" s="214" t="s">
        <v>329</v>
      </c>
      <c r="F310" s="214" t="s">
        <v>330</v>
      </c>
      <c r="G310" s="212"/>
      <c r="H310" s="212"/>
      <c r="I310" s="215"/>
      <c r="J310" s="199">
        <f>BK310</f>
        <v>0</v>
      </c>
      <c r="K310" s="212"/>
      <c r="L310" s="216"/>
      <c r="M310" s="217"/>
      <c r="N310" s="218"/>
      <c r="O310" s="218"/>
      <c r="P310" s="219">
        <f>P311+P330+P342+P352+P373+P377+P393+P401+P408+P413+P451+P482+P487+P548+P578+P595</f>
        <v>0</v>
      </c>
      <c r="Q310" s="218"/>
      <c r="R310" s="219">
        <f>R311+R330+R342+R352+R373+R377+R393+R401+R408+R413+R451+R482+R487+R548+R578+R595</f>
        <v>1.5558118719999998</v>
      </c>
      <c r="S310" s="218"/>
      <c r="T310" s="220">
        <f>T311+T330+T342+T352+T373+T377+T393+T401+T408+T413+T451+T482+T487+T548+T578+T595</f>
        <v>7.4988674500000014</v>
      </c>
      <c r="AR310" s="221" t="s">
        <v>86</v>
      </c>
      <c r="AT310" s="222" t="s">
        <v>76</v>
      </c>
      <c r="AU310" s="222" t="s">
        <v>77</v>
      </c>
      <c r="AY310" s="221" t="s">
        <v>138</v>
      </c>
      <c r="BK310" s="223">
        <f>BK311+BK330+BK342+BK352+BK373+BK377+BK393+BK401+BK408+BK413+BK451+BK482+BK487+BK548+BK578+BK595</f>
        <v>0</v>
      </c>
    </row>
    <row r="311" s="11" customFormat="1" ht="22.8" customHeight="1">
      <c r="B311" s="211"/>
      <c r="C311" s="212"/>
      <c r="D311" s="213" t="s">
        <v>76</v>
      </c>
      <c r="E311" s="224" t="s">
        <v>331</v>
      </c>
      <c r="F311" s="224" t="s">
        <v>332</v>
      </c>
      <c r="G311" s="212"/>
      <c r="H311" s="212"/>
      <c r="I311" s="215"/>
      <c r="J311" s="225">
        <f>BK311</f>
        <v>0</v>
      </c>
      <c r="K311" s="212"/>
      <c r="L311" s="216"/>
      <c r="M311" s="217"/>
      <c r="N311" s="218"/>
      <c r="O311" s="218"/>
      <c r="P311" s="219">
        <f>SUM(P312:P329)</f>
        <v>0</v>
      </c>
      <c r="Q311" s="218"/>
      <c r="R311" s="219">
        <f>SUM(R312:R329)</f>
        <v>0.079012499999999999</v>
      </c>
      <c r="S311" s="218"/>
      <c r="T311" s="220">
        <f>SUM(T312:T329)</f>
        <v>4.1658400000000002</v>
      </c>
      <c r="AR311" s="221" t="s">
        <v>86</v>
      </c>
      <c r="AT311" s="222" t="s">
        <v>76</v>
      </c>
      <c r="AU311" s="222" t="s">
        <v>82</v>
      </c>
      <c r="AY311" s="221" t="s">
        <v>138</v>
      </c>
      <c r="BK311" s="223">
        <f>SUM(BK312:BK329)</f>
        <v>0</v>
      </c>
    </row>
    <row r="312" s="1" customFormat="1" ht="24" customHeight="1">
      <c r="B312" s="38"/>
      <c r="C312" s="226" t="s">
        <v>333</v>
      </c>
      <c r="D312" s="226" t="s">
        <v>141</v>
      </c>
      <c r="E312" s="227" t="s">
        <v>334</v>
      </c>
      <c r="F312" s="228" t="s">
        <v>335</v>
      </c>
      <c r="G312" s="229" t="s">
        <v>144</v>
      </c>
      <c r="H312" s="230">
        <v>30.100000000000001</v>
      </c>
      <c r="I312" s="231"/>
      <c r="J312" s="232">
        <f>ROUND(I312*H312,2)</f>
        <v>0</v>
      </c>
      <c r="K312" s="228" t="s">
        <v>158</v>
      </c>
      <c r="L312" s="43"/>
      <c r="M312" s="233" t="s">
        <v>1</v>
      </c>
      <c r="N312" s="234" t="s">
        <v>43</v>
      </c>
      <c r="O312" s="86"/>
      <c r="P312" s="235">
        <f>O312*H312</f>
        <v>0</v>
      </c>
      <c r="Q312" s="235">
        <v>0</v>
      </c>
      <c r="R312" s="235">
        <f>Q312*H312</f>
        <v>0</v>
      </c>
      <c r="S312" s="235">
        <v>0.0033999999999999998</v>
      </c>
      <c r="T312" s="236">
        <f>S312*H312</f>
        <v>0.10234</v>
      </c>
      <c r="AR312" s="237" t="s">
        <v>240</v>
      </c>
      <c r="AT312" s="237" t="s">
        <v>141</v>
      </c>
      <c r="AU312" s="237" t="s">
        <v>86</v>
      </c>
      <c r="AY312" s="17" t="s">
        <v>138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86</v>
      </c>
      <c r="BK312" s="238">
        <f>ROUND(I312*H312,2)</f>
        <v>0</v>
      </c>
      <c r="BL312" s="17" t="s">
        <v>240</v>
      </c>
      <c r="BM312" s="237" t="s">
        <v>336</v>
      </c>
    </row>
    <row r="313" s="12" customFormat="1">
      <c r="B313" s="239"/>
      <c r="C313" s="240"/>
      <c r="D313" s="241" t="s">
        <v>148</v>
      </c>
      <c r="E313" s="242" t="s">
        <v>1</v>
      </c>
      <c r="F313" s="243" t="s">
        <v>800</v>
      </c>
      <c r="G313" s="240"/>
      <c r="H313" s="244">
        <v>15.48</v>
      </c>
      <c r="I313" s="245"/>
      <c r="J313" s="240"/>
      <c r="K313" s="240"/>
      <c r="L313" s="246"/>
      <c r="M313" s="247"/>
      <c r="N313" s="248"/>
      <c r="O313" s="248"/>
      <c r="P313" s="248"/>
      <c r="Q313" s="248"/>
      <c r="R313" s="248"/>
      <c r="S313" s="248"/>
      <c r="T313" s="249"/>
      <c r="AT313" s="250" t="s">
        <v>148</v>
      </c>
      <c r="AU313" s="250" t="s">
        <v>86</v>
      </c>
      <c r="AV313" s="12" t="s">
        <v>86</v>
      </c>
      <c r="AW313" s="12" t="s">
        <v>33</v>
      </c>
      <c r="AX313" s="12" t="s">
        <v>77</v>
      </c>
      <c r="AY313" s="250" t="s">
        <v>138</v>
      </c>
    </row>
    <row r="314" s="12" customFormat="1">
      <c r="B314" s="239"/>
      <c r="C314" s="240"/>
      <c r="D314" s="241" t="s">
        <v>148</v>
      </c>
      <c r="E314" s="242" t="s">
        <v>1</v>
      </c>
      <c r="F314" s="243" t="s">
        <v>801</v>
      </c>
      <c r="G314" s="240"/>
      <c r="H314" s="244">
        <v>14.619999999999999</v>
      </c>
      <c r="I314" s="245"/>
      <c r="J314" s="240"/>
      <c r="K314" s="240"/>
      <c r="L314" s="246"/>
      <c r="M314" s="247"/>
      <c r="N314" s="248"/>
      <c r="O314" s="248"/>
      <c r="P314" s="248"/>
      <c r="Q314" s="248"/>
      <c r="R314" s="248"/>
      <c r="S314" s="248"/>
      <c r="T314" s="249"/>
      <c r="AT314" s="250" t="s">
        <v>148</v>
      </c>
      <c r="AU314" s="250" t="s">
        <v>86</v>
      </c>
      <c r="AV314" s="12" t="s">
        <v>86</v>
      </c>
      <c r="AW314" s="12" t="s">
        <v>33</v>
      </c>
      <c r="AX314" s="12" t="s">
        <v>77</v>
      </c>
      <c r="AY314" s="250" t="s">
        <v>138</v>
      </c>
    </row>
    <row r="315" s="13" customFormat="1">
      <c r="B315" s="251"/>
      <c r="C315" s="252"/>
      <c r="D315" s="241" t="s">
        <v>148</v>
      </c>
      <c r="E315" s="253" t="s">
        <v>1</v>
      </c>
      <c r="F315" s="254" t="s">
        <v>155</v>
      </c>
      <c r="G315" s="252"/>
      <c r="H315" s="255">
        <v>30.100000000000001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AT315" s="261" t="s">
        <v>148</v>
      </c>
      <c r="AU315" s="261" t="s">
        <v>86</v>
      </c>
      <c r="AV315" s="13" t="s">
        <v>146</v>
      </c>
      <c r="AW315" s="13" t="s">
        <v>33</v>
      </c>
      <c r="AX315" s="13" t="s">
        <v>82</v>
      </c>
      <c r="AY315" s="261" t="s">
        <v>138</v>
      </c>
    </row>
    <row r="316" s="1" customFormat="1" ht="24" customHeight="1">
      <c r="B316" s="38"/>
      <c r="C316" s="226" t="s">
        <v>337</v>
      </c>
      <c r="D316" s="226" t="s">
        <v>141</v>
      </c>
      <c r="E316" s="227" t="s">
        <v>338</v>
      </c>
      <c r="F316" s="228" t="s">
        <v>339</v>
      </c>
      <c r="G316" s="229" t="s">
        <v>144</v>
      </c>
      <c r="H316" s="230">
        <v>30.100000000000001</v>
      </c>
      <c r="I316" s="231"/>
      <c r="J316" s="232">
        <f>ROUND(I316*H316,2)</f>
        <v>0</v>
      </c>
      <c r="K316" s="228" t="s">
        <v>158</v>
      </c>
      <c r="L316" s="43"/>
      <c r="M316" s="233" t="s">
        <v>1</v>
      </c>
      <c r="N316" s="234" t="s">
        <v>43</v>
      </c>
      <c r="O316" s="86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AR316" s="237" t="s">
        <v>240</v>
      </c>
      <c r="AT316" s="237" t="s">
        <v>141</v>
      </c>
      <c r="AU316" s="237" t="s">
        <v>86</v>
      </c>
      <c r="AY316" s="17" t="s">
        <v>138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86</v>
      </c>
      <c r="BK316" s="238">
        <f>ROUND(I316*H316,2)</f>
        <v>0</v>
      </c>
      <c r="BL316" s="17" t="s">
        <v>240</v>
      </c>
      <c r="BM316" s="237" t="s">
        <v>340</v>
      </c>
    </row>
    <row r="317" s="12" customFormat="1">
      <c r="B317" s="239"/>
      <c r="C317" s="240"/>
      <c r="D317" s="241" t="s">
        <v>148</v>
      </c>
      <c r="E317" s="242" t="s">
        <v>1</v>
      </c>
      <c r="F317" s="243" t="s">
        <v>800</v>
      </c>
      <c r="G317" s="240"/>
      <c r="H317" s="244">
        <v>15.48</v>
      </c>
      <c r="I317" s="245"/>
      <c r="J317" s="240"/>
      <c r="K317" s="240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148</v>
      </c>
      <c r="AU317" s="250" t="s">
        <v>86</v>
      </c>
      <c r="AV317" s="12" t="s">
        <v>86</v>
      </c>
      <c r="AW317" s="12" t="s">
        <v>33</v>
      </c>
      <c r="AX317" s="12" t="s">
        <v>77</v>
      </c>
      <c r="AY317" s="250" t="s">
        <v>138</v>
      </c>
    </row>
    <row r="318" s="12" customFormat="1">
      <c r="B318" s="239"/>
      <c r="C318" s="240"/>
      <c r="D318" s="241" t="s">
        <v>148</v>
      </c>
      <c r="E318" s="242" t="s">
        <v>1</v>
      </c>
      <c r="F318" s="243" t="s">
        <v>801</v>
      </c>
      <c r="G318" s="240"/>
      <c r="H318" s="244">
        <v>14.619999999999999</v>
      </c>
      <c r="I318" s="245"/>
      <c r="J318" s="240"/>
      <c r="K318" s="240"/>
      <c r="L318" s="246"/>
      <c r="M318" s="247"/>
      <c r="N318" s="248"/>
      <c r="O318" s="248"/>
      <c r="P318" s="248"/>
      <c r="Q318" s="248"/>
      <c r="R318" s="248"/>
      <c r="S318" s="248"/>
      <c r="T318" s="249"/>
      <c r="AT318" s="250" t="s">
        <v>148</v>
      </c>
      <c r="AU318" s="250" t="s">
        <v>86</v>
      </c>
      <c r="AV318" s="12" t="s">
        <v>86</v>
      </c>
      <c r="AW318" s="12" t="s">
        <v>33</v>
      </c>
      <c r="AX318" s="12" t="s">
        <v>77</v>
      </c>
      <c r="AY318" s="250" t="s">
        <v>138</v>
      </c>
    </row>
    <row r="319" s="13" customFormat="1">
      <c r="B319" s="251"/>
      <c r="C319" s="252"/>
      <c r="D319" s="241" t="s">
        <v>148</v>
      </c>
      <c r="E319" s="253" t="s">
        <v>1</v>
      </c>
      <c r="F319" s="254" t="s">
        <v>155</v>
      </c>
      <c r="G319" s="252"/>
      <c r="H319" s="255">
        <v>30.100000000000001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AT319" s="261" t="s">
        <v>148</v>
      </c>
      <c r="AU319" s="261" t="s">
        <v>86</v>
      </c>
      <c r="AV319" s="13" t="s">
        <v>146</v>
      </c>
      <c r="AW319" s="13" t="s">
        <v>33</v>
      </c>
      <c r="AX319" s="13" t="s">
        <v>82</v>
      </c>
      <c r="AY319" s="261" t="s">
        <v>138</v>
      </c>
    </row>
    <row r="320" s="1" customFormat="1" ht="24" customHeight="1">
      <c r="B320" s="38"/>
      <c r="C320" s="283" t="s">
        <v>341</v>
      </c>
      <c r="D320" s="283" t="s">
        <v>342</v>
      </c>
      <c r="E320" s="284" t="s">
        <v>343</v>
      </c>
      <c r="F320" s="285" t="s">
        <v>344</v>
      </c>
      <c r="G320" s="286" t="s">
        <v>144</v>
      </c>
      <c r="H320" s="287">
        <v>31.605</v>
      </c>
      <c r="I320" s="288"/>
      <c r="J320" s="289">
        <f>ROUND(I320*H320,2)</f>
        <v>0</v>
      </c>
      <c r="K320" s="285" t="s">
        <v>158</v>
      </c>
      <c r="L320" s="290"/>
      <c r="M320" s="291" t="s">
        <v>1</v>
      </c>
      <c r="N320" s="292" t="s">
        <v>43</v>
      </c>
      <c r="O320" s="86"/>
      <c r="P320" s="235">
        <f>O320*H320</f>
        <v>0</v>
      </c>
      <c r="Q320" s="235">
        <v>0.0025000000000000001</v>
      </c>
      <c r="R320" s="235">
        <f>Q320*H320</f>
        <v>0.079012499999999999</v>
      </c>
      <c r="S320" s="235">
        <v>0</v>
      </c>
      <c r="T320" s="236">
        <f>S320*H320</f>
        <v>0</v>
      </c>
      <c r="AR320" s="237" t="s">
        <v>341</v>
      </c>
      <c r="AT320" s="237" t="s">
        <v>342</v>
      </c>
      <c r="AU320" s="237" t="s">
        <v>86</v>
      </c>
      <c r="AY320" s="17" t="s">
        <v>138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86</v>
      </c>
      <c r="BK320" s="238">
        <f>ROUND(I320*H320,2)</f>
        <v>0</v>
      </c>
      <c r="BL320" s="17" t="s">
        <v>240</v>
      </c>
      <c r="BM320" s="237" t="s">
        <v>345</v>
      </c>
    </row>
    <row r="321" s="12" customFormat="1">
      <c r="B321" s="239"/>
      <c r="C321" s="240"/>
      <c r="D321" s="241" t="s">
        <v>148</v>
      </c>
      <c r="E321" s="242" t="s">
        <v>1</v>
      </c>
      <c r="F321" s="243" t="s">
        <v>800</v>
      </c>
      <c r="G321" s="240"/>
      <c r="H321" s="244">
        <v>15.48</v>
      </c>
      <c r="I321" s="245"/>
      <c r="J321" s="240"/>
      <c r="K321" s="240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148</v>
      </c>
      <c r="AU321" s="250" t="s">
        <v>86</v>
      </c>
      <c r="AV321" s="12" t="s">
        <v>86</v>
      </c>
      <c r="AW321" s="12" t="s">
        <v>33</v>
      </c>
      <c r="AX321" s="12" t="s">
        <v>77</v>
      </c>
      <c r="AY321" s="250" t="s">
        <v>138</v>
      </c>
    </row>
    <row r="322" s="12" customFormat="1">
      <c r="B322" s="239"/>
      <c r="C322" s="240"/>
      <c r="D322" s="241" t="s">
        <v>148</v>
      </c>
      <c r="E322" s="242" t="s">
        <v>1</v>
      </c>
      <c r="F322" s="243" t="s">
        <v>801</v>
      </c>
      <c r="G322" s="240"/>
      <c r="H322" s="244">
        <v>14.619999999999999</v>
      </c>
      <c r="I322" s="245"/>
      <c r="J322" s="240"/>
      <c r="K322" s="240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148</v>
      </c>
      <c r="AU322" s="250" t="s">
        <v>86</v>
      </c>
      <c r="AV322" s="12" t="s">
        <v>86</v>
      </c>
      <c r="AW322" s="12" t="s">
        <v>33</v>
      </c>
      <c r="AX322" s="12" t="s">
        <v>77</v>
      </c>
      <c r="AY322" s="250" t="s">
        <v>138</v>
      </c>
    </row>
    <row r="323" s="13" customFormat="1">
      <c r="B323" s="251"/>
      <c r="C323" s="252"/>
      <c r="D323" s="241" t="s">
        <v>148</v>
      </c>
      <c r="E323" s="253" t="s">
        <v>1</v>
      </c>
      <c r="F323" s="254" t="s">
        <v>155</v>
      </c>
      <c r="G323" s="252"/>
      <c r="H323" s="255">
        <v>30.100000000000001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AT323" s="261" t="s">
        <v>148</v>
      </c>
      <c r="AU323" s="261" t="s">
        <v>86</v>
      </c>
      <c r="AV323" s="13" t="s">
        <v>146</v>
      </c>
      <c r="AW323" s="13" t="s">
        <v>33</v>
      </c>
      <c r="AX323" s="13" t="s">
        <v>82</v>
      </c>
      <c r="AY323" s="261" t="s">
        <v>138</v>
      </c>
    </row>
    <row r="324" s="12" customFormat="1">
      <c r="B324" s="239"/>
      <c r="C324" s="240"/>
      <c r="D324" s="241" t="s">
        <v>148</v>
      </c>
      <c r="E324" s="240"/>
      <c r="F324" s="243" t="s">
        <v>846</v>
      </c>
      <c r="G324" s="240"/>
      <c r="H324" s="244">
        <v>31.605</v>
      </c>
      <c r="I324" s="245"/>
      <c r="J324" s="240"/>
      <c r="K324" s="240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148</v>
      </c>
      <c r="AU324" s="250" t="s">
        <v>86</v>
      </c>
      <c r="AV324" s="12" t="s">
        <v>86</v>
      </c>
      <c r="AW324" s="12" t="s">
        <v>4</v>
      </c>
      <c r="AX324" s="12" t="s">
        <v>82</v>
      </c>
      <c r="AY324" s="250" t="s">
        <v>138</v>
      </c>
    </row>
    <row r="325" s="1" customFormat="1" ht="24" customHeight="1">
      <c r="B325" s="38"/>
      <c r="C325" s="226" t="s">
        <v>347</v>
      </c>
      <c r="D325" s="226" t="s">
        <v>141</v>
      </c>
      <c r="E325" s="227" t="s">
        <v>348</v>
      </c>
      <c r="F325" s="228" t="s">
        <v>349</v>
      </c>
      <c r="G325" s="229" t="s">
        <v>144</v>
      </c>
      <c r="H325" s="230">
        <v>30.100000000000001</v>
      </c>
      <c r="I325" s="231"/>
      <c r="J325" s="232">
        <f>ROUND(I325*H325,2)</f>
        <v>0</v>
      </c>
      <c r="K325" s="228" t="s">
        <v>158</v>
      </c>
      <c r="L325" s="43"/>
      <c r="M325" s="233" t="s">
        <v>1</v>
      </c>
      <c r="N325" s="234" t="s">
        <v>43</v>
      </c>
      <c r="O325" s="86"/>
      <c r="P325" s="235">
        <f>O325*H325</f>
        <v>0</v>
      </c>
      <c r="Q325" s="235">
        <v>0</v>
      </c>
      <c r="R325" s="235">
        <f>Q325*H325</f>
        <v>0</v>
      </c>
      <c r="S325" s="235">
        <v>0.13500000000000001</v>
      </c>
      <c r="T325" s="236">
        <f>S325*H325</f>
        <v>4.0635000000000003</v>
      </c>
      <c r="AR325" s="237" t="s">
        <v>240</v>
      </c>
      <c r="AT325" s="237" t="s">
        <v>141</v>
      </c>
      <c r="AU325" s="237" t="s">
        <v>86</v>
      </c>
      <c r="AY325" s="17" t="s">
        <v>138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86</v>
      </c>
      <c r="BK325" s="238">
        <f>ROUND(I325*H325,2)</f>
        <v>0</v>
      </c>
      <c r="BL325" s="17" t="s">
        <v>240</v>
      </c>
      <c r="BM325" s="237" t="s">
        <v>350</v>
      </c>
    </row>
    <row r="326" s="12" customFormat="1">
      <c r="B326" s="239"/>
      <c r="C326" s="240"/>
      <c r="D326" s="241" t="s">
        <v>148</v>
      </c>
      <c r="E326" s="242" t="s">
        <v>1</v>
      </c>
      <c r="F326" s="243" t="s">
        <v>800</v>
      </c>
      <c r="G326" s="240"/>
      <c r="H326" s="244">
        <v>15.48</v>
      </c>
      <c r="I326" s="245"/>
      <c r="J326" s="240"/>
      <c r="K326" s="240"/>
      <c r="L326" s="246"/>
      <c r="M326" s="247"/>
      <c r="N326" s="248"/>
      <c r="O326" s="248"/>
      <c r="P326" s="248"/>
      <c r="Q326" s="248"/>
      <c r="R326" s="248"/>
      <c r="S326" s="248"/>
      <c r="T326" s="249"/>
      <c r="AT326" s="250" t="s">
        <v>148</v>
      </c>
      <c r="AU326" s="250" t="s">
        <v>86</v>
      </c>
      <c r="AV326" s="12" t="s">
        <v>86</v>
      </c>
      <c r="AW326" s="12" t="s">
        <v>33</v>
      </c>
      <c r="AX326" s="12" t="s">
        <v>77</v>
      </c>
      <c r="AY326" s="250" t="s">
        <v>138</v>
      </c>
    </row>
    <row r="327" s="12" customFormat="1">
      <c r="B327" s="239"/>
      <c r="C327" s="240"/>
      <c r="D327" s="241" t="s">
        <v>148</v>
      </c>
      <c r="E327" s="242" t="s">
        <v>1</v>
      </c>
      <c r="F327" s="243" t="s">
        <v>801</v>
      </c>
      <c r="G327" s="240"/>
      <c r="H327" s="244">
        <v>14.619999999999999</v>
      </c>
      <c r="I327" s="245"/>
      <c r="J327" s="240"/>
      <c r="K327" s="240"/>
      <c r="L327" s="246"/>
      <c r="M327" s="247"/>
      <c r="N327" s="248"/>
      <c r="O327" s="248"/>
      <c r="P327" s="248"/>
      <c r="Q327" s="248"/>
      <c r="R327" s="248"/>
      <c r="S327" s="248"/>
      <c r="T327" s="249"/>
      <c r="AT327" s="250" t="s">
        <v>148</v>
      </c>
      <c r="AU327" s="250" t="s">
        <v>86</v>
      </c>
      <c r="AV327" s="12" t="s">
        <v>86</v>
      </c>
      <c r="AW327" s="12" t="s">
        <v>33</v>
      </c>
      <c r="AX327" s="12" t="s">
        <v>77</v>
      </c>
      <c r="AY327" s="250" t="s">
        <v>138</v>
      </c>
    </row>
    <row r="328" s="13" customFormat="1">
      <c r="B328" s="251"/>
      <c r="C328" s="252"/>
      <c r="D328" s="241" t="s">
        <v>148</v>
      </c>
      <c r="E328" s="253" t="s">
        <v>1</v>
      </c>
      <c r="F328" s="254" t="s">
        <v>155</v>
      </c>
      <c r="G328" s="252"/>
      <c r="H328" s="255">
        <v>30.100000000000001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AT328" s="261" t="s">
        <v>148</v>
      </c>
      <c r="AU328" s="261" t="s">
        <v>86</v>
      </c>
      <c r="AV328" s="13" t="s">
        <v>146</v>
      </c>
      <c r="AW328" s="13" t="s">
        <v>33</v>
      </c>
      <c r="AX328" s="13" t="s">
        <v>82</v>
      </c>
      <c r="AY328" s="261" t="s">
        <v>138</v>
      </c>
    </row>
    <row r="329" s="1" customFormat="1" ht="24" customHeight="1">
      <c r="B329" s="38"/>
      <c r="C329" s="226" t="s">
        <v>351</v>
      </c>
      <c r="D329" s="226" t="s">
        <v>141</v>
      </c>
      <c r="E329" s="227" t="s">
        <v>847</v>
      </c>
      <c r="F329" s="228" t="s">
        <v>848</v>
      </c>
      <c r="G329" s="229" t="s">
        <v>300</v>
      </c>
      <c r="H329" s="230">
        <v>0.079000000000000001</v>
      </c>
      <c r="I329" s="231"/>
      <c r="J329" s="232">
        <f>ROUND(I329*H329,2)</f>
        <v>0</v>
      </c>
      <c r="K329" s="228" t="s">
        <v>145</v>
      </c>
      <c r="L329" s="43"/>
      <c r="M329" s="233" t="s">
        <v>1</v>
      </c>
      <c r="N329" s="234" t="s">
        <v>43</v>
      </c>
      <c r="O329" s="86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AR329" s="237" t="s">
        <v>240</v>
      </c>
      <c r="AT329" s="237" t="s">
        <v>141</v>
      </c>
      <c r="AU329" s="237" t="s">
        <v>86</v>
      </c>
      <c r="AY329" s="17" t="s">
        <v>138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86</v>
      </c>
      <c r="BK329" s="238">
        <f>ROUND(I329*H329,2)</f>
        <v>0</v>
      </c>
      <c r="BL329" s="17" t="s">
        <v>240</v>
      </c>
      <c r="BM329" s="237" t="s">
        <v>849</v>
      </c>
    </row>
    <row r="330" s="11" customFormat="1" ht="22.8" customHeight="1">
      <c r="B330" s="211"/>
      <c r="C330" s="212"/>
      <c r="D330" s="213" t="s">
        <v>76</v>
      </c>
      <c r="E330" s="224" t="s">
        <v>355</v>
      </c>
      <c r="F330" s="224" t="s">
        <v>356</v>
      </c>
      <c r="G330" s="212"/>
      <c r="H330" s="212"/>
      <c r="I330" s="215"/>
      <c r="J330" s="225">
        <f>BK330</f>
        <v>0</v>
      </c>
      <c r="K330" s="212"/>
      <c r="L330" s="216"/>
      <c r="M330" s="217"/>
      <c r="N330" s="218"/>
      <c r="O330" s="218"/>
      <c r="P330" s="219">
        <f>SUM(P331:P341)</f>
        <v>0</v>
      </c>
      <c r="Q330" s="218"/>
      <c r="R330" s="219">
        <f>SUM(R331:R341)</f>
        <v>0.0044380000000000001</v>
      </c>
      <c r="S330" s="218"/>
      <c r="T330" s="220">
        <f>SUM(T331:T341)</f>
        <v>0</v>
      </c>
      <c r="AR330" s="221" t="s">
        <v>86</v>
      </c>
      <c r="AT330" s="222" t="s">
        <v>76</v>
      </c>
      <c r="AU330" s="222" t="s">
        <v>82</v>
      </c>
      <c r="AY330" s="221" t="s">
        <v>138</v>
      </c>
      <c r="BK330" s="223">
        <f>SUM(BK331:BK341)</f>
        <v>0</v>
      </c>
    </row>
    <row r="331" s="1" customFormat="1" ht="16.5" customHeight="1">
      <c r="B331" s="38"/>
      <c r="C331" s="226" t="s">
        <v>357</v>
      </c>
      <c r="D331" s="226" t="s">
        <v>141</v>
      </c>
      <c r="E331" s="227" t="s">
        <v>358</v>
      </c>
      <c r="F331" s="228" t="s">
        <v>359</v>
      </c>
      <c r="G331" s="229" t="s">
        <v>360</v>
      </c>
      <c r="H331" s="230">
        <v>1</v>
      </c>
      <c r="I331" s="231"/>
      <c r="J331" s="232">
        <f>ROUND(I331*H331,2)</f>
        <v>0</v>
      </c>
      <c r="K331" s="228" t="s">
        <v>1</v>
      </c>
      <c r="L331" s="43"/>
      <c r="M331" s="233" t="s">
        <v>1</v>
      </c>
      <c r="N331" s="234" t="s">
        <v>43</v>
      </c>
      <c r="O331" s="86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AR331" s="237" t="s">
        <v>240</v>
      </c>
      <c r="AT331" s="237" t="s">
        <v>141</v>
      </c>
      <c r="AU331" s="237" t="s">
        <v>86</v>
      </c>
      <c r="AY331" s="17" t="s">
        <v>138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86</v>
      </c>
      <c r="BK331" s="238">
        <f>ROUND(I331*H331,2)</f>
        <v>0</v>
      </c>
      <c r="BL331" s="17" t="s">
        <v>240</v>
      </c>
      <c r="BM331" s="237" t="s">
        <v>361</v>
      </c>
    </row>
    <row r="332" s="12" customFormat="1">
      <c r="B332" s="239"/>
      <c r="C332" s="240"/>
      <c r="D332" s="241" t="s">
        <v>148</v>
      </c>
      <c r="E332" s="242" t="s">
        <v>1</v>
      </c>
      <c r="F332" s="243" t="s">
        <v>82</v>
      </c>
      <c r="G332" s="240"/>
      <c r="H332" s="244">
        <v>1</v>
      </c>
      <c r="I332" s="245"/>
      <c r="J332" s="240"/>
      <c r="K332" s="240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148</v>
      </c>
      <c r="AU332" s="250" t="s">
        <v>86</v>
      </c>
      <c r="AV332" s="12" t="s">
        <v>86</v>
      </c>
      <c r="AW332" s="12" t="s">
        <v>33</v>
      </c>
      <c r="AX332" s="12" t="s">
        <v>82</v>
      </c>
      <c r="AY332" s="250" t="s">
        <v>138</v>
      </c>
    </row>
    <row r="333" s="1" customFormat="1" ht="16.5" customHeight="1">
      <c r="B333" s="38"/>
      <c r="C333" s="226" t="s">
        <v>362</v>
      </c>
      <c r="D333" s="226" t="s">
        <v>141</v>
      </c>
      <c r="E333" s="227" t="s">
        <v>363</v>
      </c>
      <c r="F333" s="228" t="s">
        <v>364</v>
      </c>
      <c r="G333" s="229" t="s">
        <v>243</v>
      </c>
      <c r="H333" s="230">
        <v>1</v>
      </c>
      <c r="I333" s="231"/>
      <c r="J333" s="232">
        <f>ROUND(I333*H333,2)</f>
        <v>0</v>
      </c>
      <c r="K333" s="228" t="s">
        <v>158</v>
      </c>
      <c r="L333" s="43"/>
      <c r="M333" s="233" t="s">
        <v>1</v>
      </c>
      <c r="N333" s="234" t="s">
        <v>43</v>
      </c>
      <c r="O333" s="86"/>
      <c r="P333" s="235">
        <f>O333*H333</f>
        <v>0</v>
      </c>
      <c r="Q333" s="235">
        <v>0.0017700000000000001</v>
      </c>
      <c r="R333" s="235">
        <f>Q333*H333</f>
        <v>0.0017700000000000001</v>
      </c>
      <c r="S333" s="235">
        <v>0</v>
      </c>
      <c r="T333" s="236">
        <f>S333*H333</f>
        <v>0</v>
      </c>
      <c r="AR333" s="237" t="s">
        <v>240</v>
      </c>
      <c r="AT333" s="237" t="s">
        <v>141</v>
      </c>
      <c r="AU333" s="237" t="s">
        <v>86</v>
      </c>
      <c r="AY333" s="17" t="s">
        <v>138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86</v>
      </c>
      <c r="BK333" s="238">
        <f>ROUND(I333*H333,2)</f>
        <v>0</v>
      </c>
      <c r="BL333" s="17" t="s">
        <v>240</v>
      </c>
      <c r="BM333" s="237" t="s">
        <v>365</v>
      </c>
    </row>
    <row r="334" s="14" customFormat="1">
      <c r="B334" s="262"/>
      <c r="C334" s="263"/>
      <c r="D334" s="241" t="s">
        <v>148</v>
      </c>
      <c r="E334" s="264" t="s">
        <v>1</v>
      </c>
      <c r="F334" s="265" t="s">
        <v>223</v>
      </c>
      <c r="G334" s="263"/>
      <c r="H334" s="264" t="s">
        <v>1</v>
      </c>
      <c r="I334" s="266"/>
      <c r="J334" s="263"/>
      <c r="K334" s="263"/>
      <c r="L334" s="267"/>
      <c r="M334" s="268"/>
      <c r="N334" s="269"/>
      <c r="O334" s="269"/>
      <c r="P334" s="269"/>
      <c r="Q334" s="269"/>
      <c r="R334" s="269"/>
      <c r="S334" s="269"/>
      <c r="T334" s="270"/>
      <c r="AT334" s="271" t="s">
        <v>148</v>
      </c>
      <c r="AU334" s="271" t="s">
        <v>86</v>
      </c>
      <c r="AV334" s="14" t="s">
        <v>82</v>
      </c>
      <c r="AW334" s="14" t="s">
        <v>33</v>
      </c>
      <c r="AX334" s="14" t="s">
        <v>77</v>
      </c>
      <c r="AY334" s="271" t="s">
        <v>138</v>
      </c>
    </row>
    <row r="335" s="12" customFormat="1">
      <c r="B335" s="239"/>
      <c r="C335" s="240"/>
      <c r="D335" s="241" t="s">
        <v>148</v>
      </c>
      <c r="E335" s="242" t="s">
        <v>1</v>
      </c>
      <c r="F335" s="243" t="s">
        <v>366</v>
      </c>
      <c r="G335" s="240"/>
      <c r="H335" s="244">
        <v>1</v>
      </c>
      <c r="I335" s="245"/>
      <c r="J335" s="240"/>
      <c r="K335" s="240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148</v>
      </c>
      <c r="AU335" s="250" t="s">
        <v>86</v>
      </c>
      <c r="AV335" s="12" t="s">
        <v>86</v>
      </c>
      <c r="AW335" s="12" t="s">
        <v>33</v>
      </c>
      <c r="AX335" s="12" t="s">
        <v>82</v>
      </c>
      <c r="AY335" s="250" t="s">
        <v>138</v>
      </c>
    </row>
    <row r="336" s="1" customFormat="1" ht="16.5" customHeight="1">
      <c r="B336" s="38"/>
      <c r="C336" s="226" t="s">
        <v>367</v>
      </c>
      <c r="D336" s="226" t="s">
        <v>141</v>
      </c>
      <c r="E336" s="227" t="s">
        <v>368</v>
      </c>
      <c r="F336" s="228" t="s">
        <v>369</v>
      </c>
      <c r="G336" s="229" t="s">
        <v>243</v>
      </c>
      <c r="H336" s="230">
        <v>5.7999999999999998</v>
      </c>
      <c r="I336" s="231"/>
      <c r="J336" s="232">
        <f>ROUND(I336*H336,2)</f>
        <v>0</v>
      </c>
      <c r="K336" s="228" t="s">
        <v>158</v>
      </c>
      <c r="L336" s="43"/>
      <c r="M336" s="233" t="s">
        <v>1</v>
      </c>
      <c r="N336" s="234" t="s">
        <v>43</v>
      </c>
      <c r="O336" s="86"/>
      <c r="P336" s="235">
        <f>O336*H336</f>
        <v>0</v>
      </c>
      <c r="Q336" s="235">
        <v>0.00046000000000000001</v>
      </c>
      <c r="R336" s="235">
        <f>Q336*H336</f>
        <v>0.0026679999999999998</v>
      </c>
      <c r="S336" s="235">
        <v>0</v>
      </c>
      <c r="T336" s="236">
        <f>S336*H336</f>
        <v>0</v>
      </c>
      <c r="AR336" s="237" t="s">
        <v>240</v>
      </c>
      <c r="AT336" s="237" t="s">
        <v>141</v>
      </c>
      <c r="AU336" s="237" t="s">
        <v>86</v>
      </c>
      <c r="AY336" s="17" t="s">
        <v>138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86</v>
      </c>
      <c r="BK336" s="238">
        <f>ROUND(I336*H336,2)</f>
        <v>0</v>
      </c>
      <c r="BL336" s="17" t="s">
        <v>240</v>
      </c>
      <c r="BM336" s="237" t="s">
        <v>370</v>
      </c>
    </row>
    <row r="337" s="14" customFormat="1">
      <c r="B337" s="262"/>
      <c r="C337" s="263"/>
      <c r="D337" s="241" t="s">
        <v>148</v>
      </c>
      <c r="E337" s="264" t="s">
        <v>1</v>
      </c>
      <c r="F337" s="265" t="s">
        <v>219</v>
      </c>
      <c r="G337" s="263"/>
      <c r="H337" s="264" t="s">
        <v>1</v>
      </c>
      <c r="I337" s="266"/>
      <c r="J337" s="263"/>
      <c r="K337" s="263"/>
      <c r="L337" s="267"/>
      <c r="M337" s="268"/>
      <c r="N337" s="269"/>
      <c r="O337" s="269"/>
      <c r="P337" s="269"/>
      <c r="Q337" s="269"/>
      <c r="R337" s="269"/>
      <c r="S337" s="269"/>
      <c r="T337" s="270"/>
      <c r="AT337" s="271" t="s">
        <v>148</v>
      </c>
      <c r="AU337" s="271" t="s">
        <v>86</v>
      </c>
      <c r="AV337" s="14" t="s">
        <v>82</v>
      </c>
      <c r="AW337" s="14" t="s">
        <v>33</v>
      </c>
      <c r="AX337" s="14" t="s">
        <v>77</v>
      </c>
      <c r="AY337" s="271" t="s">
        <v>138</v>
      </c>
    </row>
    <row r="338" s="12" customFormat="1">
      <c r="B338" s="239"/>
      <c r="C338" s="240"/>
      <c r="D338" s="241" t="s">
        <v>148</v>
      </c>
      <c r="E338" s="242" t="s">
        <v>1</v>
      </c>
      <c r="F338" s="243" t="s">
        <v>833</v>
      </c>
      <c r="G338" s="240"/>
      <c r="H338" s="244">
        <v>3.7999999999999998</v>
      </c>
      <c r="I338" s="245"/>
      <c r="J338" s="240"/>
      <c r="K338" s="240"/>
      <c r="L338" s="246"/>
      <c r="M338" s="247"/>
      <c r="N338" s="248"/>
      <c r="O338" s="248"/>
      <c r="P338" s="248"/>
      <c r="Q338" s="248"/>
      <c r="R338" s="248"/>
      <c r="S338" s="248"/>
      <c r="T338" s="249"/>
      <c r="AT338" s="250" t="s">
        <v>148</v>
      </c>
      <c r="AU338" s="250" t="s">
        <v>86</v>
      </c>
      <c r="AV338" s="12" t="s">
        <v>86</v>
      </c>
      <c r="AW338" s="12" t="s">
        <v>33</v>
      </c>
      <c r="AX338" s="12" t="s">
        <v>77</v>
      </c>
      <c r="AY338" s="250" t="s">
        <v>138</v>
      </c>
    </row>
    <row r="339" s="12" customFormat="1">
      <c r="B339" s="239"/>
      <c r="C339" s="240"/>
      <c r="D339" s="241" t="s">
        <v>148</v>
      </c>
      <c r="E339" s="242" t="s">
        <v>1</v>
      </c>
      <c r="F339" s="243" t="s">
        <v>289</v>
      </c>
      <c r="G339" s="240"/>
      <c r="H339" s="244">
        <v>2</v>
      </c>
      <c r="I339" s="245"/>
      <c r="J339" s="240"/>
      <c r="K339" s="240"/>
      <c r="L339" s="246"/>
      <c r="M339" s="247"/>
      <c r="N339" s="248"/>
      <c r="O339" s="248"/>
      <c r="P339" s="248"/>
      <c r="Q339" s="248"/>
      <c r="R339" s="248"/>
      <c r="S339" s="248"/>
      <c r="T339" s="249"/>
      <c r="AT339" s="250" t="s">
        <v>148</v>
      </c>
      <c r="AU339" s="250" t="s">
        <v>86</v>
      </c>
      <c r="AV339" s="12" t="s">
        <v>86</v>
      </c>
      <c r="AW339" s="12" t="s">
        <v>33</v>
      </c>
      <c r="AX339" s="12" t="s">
        <v>77</v>
      </c>
      <c r="AY339" s="250" t="s">
        <v>138</v>
      </c>
    </row>
    <row r="340" s="13" customFormat="1">
      <c r="B340" s="251"/>
      <c r="C340" s="252"/>
      <c r="D340" s="241" t="s">
        <v>148</v>
      </c>
      <c r="E340" s="253" t="s">
        <v>1</v>
      </c>
      <c r="F340" s="254" t="s">
        <v>155</v>
      </c>
      <c r="G340" s="252"/>
      <c r="H340" s="255">
        <v>5.7999999999999998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AT340" s="261" t="s">
        <v>148</v>
      </c>
      <c r="AU340" s="261" t="s">
        <v>86</v>
      </c>
      <c r="AV340" s="13" t="s">
        <v>146</v>
      </c>
      <c r="AW340" s="13" t="s">
        <v>33</v>
      </c>
      <c r="AX340" s="13" t="s">
        <v>82</v>
      </c>
      <c r="AY340" s="261" t="s">
        <v>138</v>
      </c>
    </row>
    <row r="341" s="1" customFormat="1" ht="24" customHeight="1">
      <c r="B341" s="38"/>
      <c r="C341" s="226" t="s">
        <v>371</v>
      </c>
      <c r="D341" s="226" t="s">
        <v>141</v>
      </c>
      <c r="E341" s="227" t="s">
        <v>850</v>
      </c>
      <c r="F341" s="228" t="s">
        <v>851</v>
      </c>
      <c r="G341" s="229" t="s">
        <v>300</v>
      </c>
      <c r="H341" s="230">
        <v>0.0040000000000000001</v>
      </c>
      <c r="I341" s="231"/>
      <c r="J341" s="232">
        <f>ROUND(I341*H341,2)</f>
        <v>0</v>
      </c>
      <c r="K341" s="228" t="s">
        <v>145</v>
      </c>
      <c r="L341" s="43"/>
      <c r="M341" s="233" t="s">
        <v>1</v>
      </c>
      <c r="N341" s="234" t="s">
        <v>43</v>
      </c>
      <c r="O341" s="86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AR341" s="237" t="s">
        <v>240</v>
      </c>
      <c r="AT341" s="237" t="s">
        <v>141</v>
      </c>
      <c r="AU341" s="237" t="s">
        <v>86</v>
      </c>
      <c r="AY341" s="17" t="s">
        <v>138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86</v>
      </c>
      <c r="BK341" s="238">
        <f>ROUND(I341*H341,2)</f>
        <v>0</v>
      </c>
      <c r="BL341" s="17" t="s">
        <v>240</v>
      </c>
      <c r="BM341" s="237" t="s">
        <v>852</v>
      </c>
    </row>
    <row r="342" s="11" customFormat="1" ht="22.8" customHeight="1">
      <c r="B342" s="211"/>
      <c r="C342" s="212"/>
      <c r="D342" s="213" t="s">
        <v>76</v>
      </c>
      <c r="E342" s="224" t="s">
        <v>375</v>
      </c>
      <c r="F342" s="224" t="s">
        <v>376</v>
      </c>
      <c r="G342" s="212"/>
      <c r="H342" s="212"/>
      <c r="I342" s="215"/>
      <c r="J342" s="225">
        <f>BK342</f>
        <v>0</v>
      </c>
      <c r="K342" s="212"/>
      <c r="L342" s="216"/>
      <c r="M342" s="217"/>
      <c r="N342" s="218"/>
      <c r="O342" s="218"/>
      <c r="P342" s="219">
        <f>SUM(P343:P351)</f>
        <v>0</v>
      </c>
      <c r="Q342" s="218"/>
      <c r="R342" s="219">
        <f>SUM(R343:R351)</f>
        <v>0.014855999999999999</v>
      </c>
      <c r="S342" s="218"/>
      <c r="T342" s="220">
        <f>SUM(T343:T351)</f>
        <v>0</v>
      </c>
      <c r="AR342" s="221" t="s">
        <v>86</v>
      </c>
      <c r="AT342" s="222" t="s">
        <v>76</v>
      </c>
      <c r="AU342" s="222" t="s">
        <v>82</v>
      </c>
      <c r="AY342" s="221" t="s">
        <v>138</v>
      </c>
      <c r="BK342" s="223">
        <f>SUM(BK343:BK351)</f>
        <v>0</v>
      </c>
    </row>
    <row r="343" s="1" customFormat="1" ht="24" customHeight="1">
      <c r="B343" s="38"/>
      <c r="C343" s="226" t="s">
        <v>377</v>
      </c>
      <c r="D343" s="226" t="s">
        <v>141</v>
      </c>
      <c r="E343" s="227" t="s">
        <v>378</v>
      </c>
      <c r="F343" s="228" t="s">
        <v>379</v>
      </c>
      <c r="G343" s="229" t="s">
        <v>243</v>
      </c>
      <c r="H343" s="230">
        <v>15.6</v>
      </c>
      <c r="I343" s="231"/>
      <c r="J343" s="232">
        <f>ROUND(I343*H343,2)</f>
        <v>0</v>
      </c>
      <c r="K343" s="228" t="s">
        <v>145</v>
      </c>
      <c r="L343" s="43"/>
      <c r="M343" s="233" t="s">
        <v>1</v>
      </c>
      <c r="N343" s="234" t="s">
        <v>43</v>
      </c>
      <c r="O343" s="86"/>
      <c r="P343" s="235">
        <f>O343*H343</f>
        <v>0</v>
      </c>
      <c r="Q343" s="235">
        <v>0.00066</v>
      </c>
      <c r="R343" s="235">
        <f>Q343*H343</f>
        <v>0.010296</v>
      </c>
      <c r="S343" s="235">
        <v>0</v>
      </c>
      <c r="T343" s="236">
        <f>S343*H343</f>
        <v>0</v>
      </c>
      <c r="AR343" s="237" t="s">
        <v>240</v>
      </c>
      <c r="AT343" s="237" t="s">
        <v>141</v>
      </c>
      <c r="AU343" s="237" t="s">
        <v>86</v>
      </c>
      <c r="AY343" s="17" t="s">
        <v>138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86</v>
      </c>
      <c r="BK343" s="238">
        <f>ROUND(I343*H343,2)</f>
        <v>0</v>
      </c>
      <c r="BL343" s="17" t="s">
        <v>240</v>
      </c>
      <c r="BM343" s="237" t="s">
        <v>380</v>
      </c>
    </row>
    <row r="344" s="14" customFormat="1">
      <c r="B344" s="262"/>
      <c r="C344" s="263"/>
      <c r="D344" s="241" t="s">
        <v>148</v>
      </c>
      <c r="E344" s="264" t="s">
        <v>1</v>
      </c>
      <c r="F344" s="265" t="s">
        <v>223</v>
      </c>
      <c r="G344" s="263"/>
      <c r="H344" s="264" t="s">
        <v>1</v>
      </c>
      <c r="I344" s="266"/>
      <c r="J344" s="263"/>
      <c r="K344" s="263"/>
      <c r="L344" s="267"/>
      <c r="M344" s="268"/>
      <c r="N344" s="269"/>
      <c r="O344" s="269"/>
      <c r="P344" s="269"/>
      <c r="Q344" s="269"/>
      <c r="R344" s="269"/>
      <c r="S344" s="269"/>
      <c r="T344" s="270"/>
      <c r="AT344" s="271" t="s">
        <v>148</v>
      </c>
      <c r="AU344" s="271" t="s">
        <v>86</v>
      </c>
      <c r="AV344" s="14" t="s">
        <v>82</v>
      </c>
      <c r="AW344" s="14" t="s">
        <v>33</v>
      </c>
      <c r="AX344" s="14" t="s">
        <v>77</v>
      </c>
      <c r="AY344" s="271" t="s">
        <v>138</v>
      </c>
    </row>
    <row r="345" s="12" customFormat="1">
      <c r="B345" s="239"/>
      <c r="C345" s="240"/>
      <c r="D345" s="241" t="s">
        <v>148</v>
      </c>
      <c r="E345" s="242" t="s">
        <v>1</v>
      </c>
      <c r="F345" s="243" t="s">
        <v>834</v>
      </c>
      <c r="G345" s="240"/>
      <c r="H345" s="244">
        <v>15.6</v>
      </c>
      <c r="I345" s="245"/>
      <c r="J345" s="240"/>
      <c r="K345" s="240"/>
      <c r="L345" s="246"/>
      <c r="M345" s="247"/>
      <c r="N345" s="248"/>
      <c r="O345" s="248"/>
      <c r="P345" s="248"/>
      <c r="Q345" s="248"/>
      <c r="R345" s="248"/>
      <c r="S345" s="248"/>
      <c r="T345" s="249"/>
      <c r="AT345" s="250" t="s">
        <v>148</v>
      </c>
      <c r="AU345" s="250" t="s">
        <v>86</v>
      </c>
      <c r="AV345" s="12" t="s">
        <v>86</v>
      </c>
      <c r="AW345" s="12" t="s">
        <v>33</v>
      </c>
      <c r="AX345" s="12" t="s">
        <v>77</v>
      </c>
      <c r="AY345" s="250" t="s">
        <v>138</v>
      </c>
    </row>
    <row r="346" s="13" customFormat="1">
      <c r="B346" s="251"/>
      <c r="C346" s="252"/>
      <c r="D346" s="241" t="s">
        <v>148</v>
      </c>
      <c r="E346" s="253" t="s">
        <v>1</v>
      </c>
      <c r="F346" s="254" t="s">
        <v>155</v>
      </c>
      <c r="G346" s="252"/>
      <c r="H346" s="255">
        <v>15.6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AT346" s="261" t="s">
        <v>148</v>
      </c>
      <c r="AU346" s="261" t="s">
        <v>86</v>
      </c>
      <c r="AV346" s="13" t="s">
        <v>146</v>
      </c>
      <c r="AW346" s="13" t="s">
        <v>33</v>
      </c>
      <c r="AX346" s="13" t="s">
        <v>82</v>
      </c>
      <c r="AY346" s="261" t="s">
        <v>138</v>
      </c>
    </row>
    <row r="347" s="1" customFormat="1" ht="16.5" customHeight="1">
      <c r="B347" s="38"/>
      <c r="C347" s="226" t="s">
        <v>382</v>
      </c>
      <c r="D347" s="226" t="s">
        <v>141</v>
      </c>
      <c r="E347" s="227" t="s">
        <v>383</v>
      </c>
      <c r="F347" s="228" t="s">
        <v>384</v>
      </c>
      <c r="G347" s="229" t="s">
        <v>385</v>
      </c>
      <c r="H347" s="230">
        <v>6</v>
      </c>
      <c r="I347" s="231"/>
      <c r="J347" s="232">
        <f>ROUND(I347*H347,2)</f>
        <v>0</v>
      </c>
      <c r="K347" s="228" t="s">
        <v>158</v>
      </c>
      <c r="L347" s="43"/>
      <c r="M347" s="233" t="s">
        <v>1</v>
      </c>
      <c r="N347" s="234" t="s">
        <v>43</v>
      </c>
      <c r="O347" s="86"/>
      <c r="P347" s="235">
        <f>O347*H347</f>
        <v>0</v>
      </c>
      <c r="Q347" s="235">
        <v>0.00076000000000000004</v>
      </c>
      <c r="R347" s="235">
        <f>Q347*H347</f>
        <v>0.0045599999999999998</v>
      </c>
      <c r="S347" s="235">
        <v>0</v>
      </c>
      <c r="T347" s="236">
        <f>S347*H347</f>
        <v>0</v>
      </c>
      <c r="AR347" s="237" t="s">
        <v>240</v>
      </c>
      <c r="AT347" s="237" t="s">
        <v>141</v>
      </c>
      <c r="AU347" s="237" t="s">
        <v>86</v>
      </c>
      <c r="AY347" s="17" t="s">
        <v>138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86</v>
      </c>
      <c r="BK347" s="238">
        <f>ROUND(I347*H347,2)</f>
        <v>0</v>
      </c>
      <c r="BL347" s="17" t="s">
        <v>240</v>
      </c>
      <c r="BM347" s="237" t="s">
        <v>386</v>
      </c>
    </row>
    <row r="348" s="12" customFormat="1">
      <c r="B348" s="239"/>
      <c r="C348" s="240"/>
      <c r="D348" s="241" t="s">
        <v>148</v>
      </c>
      <c r="E348" s="242" t="s">
        <v>1</v>
      </c>
      <c r="F348" s="243" t="s">
        <v>387</v>
      </c>
      <c r="G348" s="240"/>
      <c r="H348" s="244">
        <v>3</v>
      </c>
      <c r="I348" s="245"/>
      <c r="J348" s="240"/>
      <c r="K348" s="240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148</v>
      </c>
      <c r="AU348" s="250" t="s">
        <v>86</v>
      </c>
      <c r="AV348" s="12" t="s">
        <v>86</v>
      </c>
      <c r="AW348" s="12" t="s">
        <v>33</v>
      </c>
      <c r="AX348" s="12" t="s">
        <v>77</v>
      </c>
      <c r="AY348" s="250" t="s">
        <v>138</v>
      </c>
    </row>
    <row r="349" s="12" customFormat="1">
      <c r="B349" s="239"/>
      <c r="C349" s="240"/>
      <c r="D349" s="241" t="s">
        <v>148</v>
      </c>
      <c r="E349" s="242" t="s">
        <v>1</v>
      </c>
      <c r="F349" s="243" t="s">
        <v>388</v>
      </c>
      <c r="G349" s="240"/>
      <c r="H349" s="244">
        <v>3</v>
      </c>
      <c r="I349" s="245"/>
      <c r="J349" s="240"/>
      <c r="K349" s="240"/>
      <c r="L349" s="246"/>
      <c r="M349" s="247"/>
      <c r="N349" s="248"/>
      <c r="O349" s="248"/>
      <c r="P349" s="248"/>
      <c r="Q349" s="248"/>
      <c r="R349" s="248"/>
      <c r="S349" s="248"/>
      <c r="T349" s="249"/>
      <c r="AT349" s="250" t="s">
        <v>148</v>
      </c>
      <c r="AU349" s="250" t="s">
        <v>86</v>
      </c>
      <c r="AV349" s="12" t="s">
        <v>86</v>
      </c>
      <c r="AW349" s="12" t="s">
        <v>33</v>
      </c>
      <c r="AX349" s="12" t="s">
        <v>77</v>
      </c>
      <c r="AY349" s="250" t="s">
        <v>138</v>
      </c>
    </row>
    <row r="350" s="13" customFormat="1">
      <c r="B350" s="251"/>
      <c r="C350" s="252"/>
      <c r="D350" s="241" t="s">
        <v>148</v>
      </c>
      <c r="E350" s="253" t="s">
        <v>1</v>
      </c>
      <c r="F350" s="254" t="s">
        <v>155</v>
      </c>
      <c r="G350" s="252"/>
      <c r="H350" s="255">
        <v>6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AT350" s="261" t="s">
        <v>148</v>
      </c>
      <c r="AU350" s="261" t="s">
        <v>86</v>
      </c>
      <c r="AV350" s="13" t="s">
        <v>146</v>
      </c>
      <c r="AW350" s="13" t="s">
        <v>33</v>
      </c>
      <c r="AX350" s="13" t="s">
        <v>82</v>
      </c>
      <c r="AY350" s="261" t="s">
        <v>138</v>
      </c>
    </row>
    <row r="351" s="1" customFormat="1" ht="24" customHeight="1">
      <c r="B351" s="38"/>
      <c r="C351" s="226" t="s">
        <v>389</v>
      </c>
      <c r="D351" s="226" t="s">
        <v>141</v>
      </c>
      <c r="E351" s="227" t="s">
        <v>853</v>
      </c>
      <c r="F351" s="228" t="s">
        <v>854</v>
      </c>
      <c r="G351" s="229" t="s">
        <v>300</v>
      </c>
      <c r="H351" s="230">
        <v>0.014999999999999999</v>
      </c>
      <c r="I351" s="231"/>
      <c r="J351" s="232">
        <f>ROUND(I351*H351,2)</f>
        <v>0</v>
      </c>
      <c r="K351" s="228" t="s">
        <v>145</v>
      </c>
      <c r="L351" s="43"/>
      <c r="M351" s="233" t="s">
        <v>1</v>
      </c>
      <c r="N351" s="234" t="s">
        <v>43</v>
      </c>
      <c r="O351" s="86"/>
      <c r="P351" s="235">
        <f>O351*H351</f>
        <v>0</v>
      </c>
      <c r="Q351" s="235">
        <v>0</v>
      </c>
      <c r="R351" s="235">
        <f>Q351*H351</f>
        <v>0</v>
      </c>
      <c r="S351" s="235">
        <v>0</v>
      </c>
      <c r="T351" s="236">
        <f>S351*H351</f>
        <v>0</v>
      </c>
      <c r="AR351" s="237" t="s">
        <v>240</v>
      </c>
      <c r="AT351" s="237" t="s">
        <v>141</v>
      </c>
      <c r="AU351" s="237" t="s">
        <v>86</v>
      </c>
      <c r="AY351" s="17" t="s">
        <v>138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86</v>
      </c>
      <c r="BK351" s="238">
        <f>ROUND(I351*H351,2)</f>
        <v>0</v>
      </c>
      <c r="BL351" s="17" t="s">
        <v>240</v>
      </c>
      <c r="BM351" s="237" t="s">
        <v>855</v>
      </c>
    </row>
    <row r="352" s="11" customFormat="1" ht="22.8" customHeight="1">
      <c r="B352" s="211"/>
      <c r="C352" s="212"/>
      <c r="D352" s="213" t="s">
        <v>76</v>
      </c>
      <c r="E352" s="224" t="s">
        <v>393</v>
      </c>
      <c r="F352" s="224" t="s">
        <v>394</v>
      </c>
      <c r="G352" s="212"/>
      <c r="H352" s="212"/>
      <c r="I352" s="215"/>
      <c r="J352" s="225">
        <f>BK352</f>
        <v>0</v>
      </c>
      <c r="K352" s="212"/>
      <c r="L352" s="216"/>
      <c r="M352" s="217"/>
      <c r="N352" s="218"/>
      <c r="O352" s="218"/>
      <c r="P352" s="219">
        <f>SUM(P353:P372)</f>
        <v>0</v>
      </c>
      <c r="Q352" s="218"/>
      <c r="R352" s="219">
        <f>SUM(R353:R372)</f>
        <v>0.055689999999999996</v>
      </c>
      <c r="S352" s="218"/>
      <c r="T352" s="220">
        <f>SUM(T353:T372)</f>
        <v>0.074810000000000002</v>
      </c>
      <c r="AR352" s="221" t="s">
        <v>86</v>
      </c>
      <c r="AT352" s="222" t="s">
        <v>76</v>
      </c>
      <c r="AU352" s="222" t="s">
        <v>82</v>
      </c>
      <c r="AY352" s="221" t="s">
        <v>138</v>
      </c>
      <c r="BK352" s="223">
        <f>SUM(BK353:BK372)</f>
        <v>0</v>
      </c>
    </row>
    <row r="353" s="1" customFormat="1" ht="16.5" customHeight="1">
      <c r="B353" s="38"/>
      <c r="C353" s="226" t="s">
        <v>395</v>
      </c>
      <c r="D353" s="226" t="s">
        <v>141</v>
      </c>
      <c r="E353" s="227" t="s">
        <v>396</v>
      </c>
      <c r="F353" s="228" t="s">
        <v>397</v>
      </c>
      <c r="G353" s="229" t="s">
        <v>398</v>
      </c>
      <c r="H353" s="230">
        <v>1</v>
      </c>
      <c r="I353" s="231"/>
      <c r="J353" s="232">
        <f>ROUND(I353*H353,2)</f>
        <v>0</v>
      </c>
      <c r="K353" s="228" t="s">
        <v>158</v>
      </c>
      <c r="L353" s="43"/>
      <c r="M353" s="233" t="s">
        <v>1</v>
      </c>
      <c r="N353" s="234" t="s">
        <v>43</v>
      </c>
      <c r="O353" s="86"/>
      <c r="P353" s="235">
        <f>O353*H353</f>
        <v>0</v>
      </c>
      <c r="Q353" s="235">
        <v>0</v>
      </c>
      <c r="R353" s="235">
        <f>Q353*H353</f>
        <v>0</v>
      </c>
      <c r="S353" s="235">
        <v>0.01933</v>
      </c>
      <c r="T353" s="236">
        <f>S353*H353</f>
        <v>0.01933</v>
      </c>
      <c r="AR353" s="237" t="s">
        <v>240</v>
      </c>
      <c r="AT353" s="237" t="s">
        <v>141</v>
      </c>
      <c r="AU353" s="237" t="s">
        <v>86</v>
      </c>
      <c r="AY353" s="17" t="s">
        <v>138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86</v>
      </c>
      <c r="BK353" s="238">
        <f>ROUND(I353*H353,2)</f>
        <v>0</v>
      </c>
      <c r="BL353" s="17" t="s">
        <v>240</v>
      </c>
      <c r="BM353" s="237" t="s">
        <v>399</v>
      </c>
    </row>
    <row r="354" s="12" customFormat="1">
      <c r="B354" s="239"/>
      <c r="C354" s="240"/>
      <c r="D354" s="241" t="s">
        <v>148</v>
      </c>
      <c r="E354" s="242" t="s">
        <v>1</v>
      </c>
      <c r="F354" s="243" t="s">
        <v>82</v>
      </c>
      <c r="G354" s="240"/>
      <c r="H354" s="244">
        <v>1</v>
      </c>
      <c r="I354" s="245"/>
      <c r="J354" s="240"/>
      <c r="K354" s="240"/>
      <c r="L354" s="246"/>
      <c r="M354" s="247"/>
      <c r="N354" s="248"/>
      <c r="O354" s="248"/>
      <c r="P354" s="248"/>
      <c r="Q354" s="248"/>
      <c r="R354" s="248"/>
      <c r="S354" s="248"/>
      <c r="T354" s="249"/>
      <c r="AT354" s="250" t="s">
        <v>148</v>
      </c>
      <c r="AU354" s="250" t="s">
        <v>86</v>
      </c>
      <c r="AV354" s="12" t="s">
        <v>86</v>
      </c>
      <c r="AW354" s="12" t="s">
        <v>33</v>
      </c>
      <c r="AX354" s="12" t="s">
        <v>82</v>
      </c>
      <c r="AY354" s="250" t="s">
        <v>138</v>
      </c>
    </row>
    <row r="355" s="1" customFormat="1" ht="24" customHeight="1">
      <c r="B355" s="38"/>
      <c r="C355" s="226" t="s">
        <v>400</v>
      </c>
      <c r="D355" s="226" t="s">
        <v>141</v>
      </c>
      <c r="E355" s="227" t="s">
        <v>401</v>
      </c>
      <c r="F355" s="228" t="s">
        <v>402</v>
      </c>
      <c r="G355" s="229" t="s">
        <v>398</v>
      </c>
      <c r="H355" s="230">
        <v>1</v>
      </c>
      <c r="I355" s="231"/>
      <c r="J355" s="232">
        <f>ROUND(I355*H355,2)</f>
        <v>0</v>
      </c>
      <c r="K355" s="228" t="s">
        <v>158</v>
      </c>
      <c r="L355" s="43"/>
      <c r="M355" s="233" t="s">
        <v>1</v>
      </c>
      <c r="N355" s="234" t="s">
        <v>43</v>
      </c>
      <c r="O355" s="86"/>
      <c r="P355" s="235">
        <f>O355*H355</f>
        <v>0</v>
      </c>
      <c r="Q355" s="235">
        <v>0.016920000000000001</v>
      </c>
      <c r="R355" s="235">
        <f>Q355*H355</f>
        <v>0.016920000000000001</v>
      </c>
      <c r="S355" s="235">
        <v>0</v>
      </c>
      <c r="T355" s="236">
        <f>S355*H355</f>
        <v>0</v>
      </c>
      <c r="AR355" s="237" t="s">
        <v>240</v>
      </c>
      <c r="AT355" s="237" t="s">
        <v>141</v>
      </c>
      <c r="AU355" s="237" t="s">
        <v>86</v>
      </c>
      <c r="AY355" s="17" t="s">
        <v>138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86</v>
      </c>
      <c r="BK355" s="238">
        <f>ROUND(I355*H355,2)</f>
        <v>0</v>
      </c>
      <c r="BL355" s="17" t="s">
        <v>240</v>
      </c>
      <c r="BM355" s="237" t="s">
        <v>403</v>
      </c>
    </row>
    <row r="356" s="12" customFormat="1">
      <c r="B356" s="239"/>
      <c r="C356" s="240"/>
      <c r="D356" s="241" t="s">
        <v>148</v>
      </c>
      <c r="E356" s="242" t="s">
        <v>1</v>
      </c>
      <c r="F356" s="243" t="s">
        <v>82</v>
      </c>
      <c r="G356" s="240"/>
      <c r="H356" s="244">
        <v>1</v>
      </c>
      <c r="I356" s="245"/>
      <c r="J356" s="240"/>
      <c r="K356" s="240"/>
      <c r="L356" s="246"/>
      <c r="M356" s="247"/>
      <c r="N356" s="248"/>
      <c r="O356" s="248"/>
      <c r="P356" s="248"/>
      <c r="Q356" s="248"/>
      <c r="R356" s="248"/>
      <c r="S356" s="248"/>
      <c r="T356" s="249"/>
      <c r="AT356" s="250" t="s">
        <v>148</v>
      </c>
      <c r="AU356" s="250" t="s">
        <v>86</v>
      </c>
      <c r="AV356" s="12" t="s">
        <v>86</v>
      </c>
      <c r="AW356" s="12" t="s">
        <v>33</v>
      </c>
      <c r="AX356" s="12" t="s">
        <v>82</v>
      </c>
      <c r="AY356" s="250" t="s">
        <v>138</v>
      </c>
    </row>
    <row r="357" s="1" customFormat="1" ht="16.5" customHeight="1">
      <c r="B357" s="38"/>
      <c r="C357" s="226" t="s">
        <v>404</v>
      </c>
      <c r="D357" s="226" t="s">
        <v>141</v>
      </c>
      <c r="E357" s="227" t="s">
        <v>405</v>
      </c>
      <c r="F357" s="228" t="s">
        <v>406</v>
      </c>
      <c r="G357" s="229" t="s">
        <v>398</v>
      </c>
      <c r="H357" s="230">
        <v>1</v>
      </c>
      <c r="I357" s="231"/>
      <c r="J357" s="232">
        <f>ROUND(I357*H357,2)</f>
        <v>0</v>
      </c>
      <c r="K357" s="228" t="s">
        <v>158</v>
      </c>
      <c r="L357" s="43"/>
      <c r="M357" s="233" t="s">
        <v>1</v>
      </c>
      <c r="N357" s="234" t="s">
        <v>43</v>
      </c>
      <c r="O357" s="86"/>
      <c r="P357" s="235">
        <f>O357*H357</f>
        <v>0</v>
      </c>
      <c r="Q357" s="235">
        <v>0</v>
      </c>
      <c r="R357" s="235">
        <f>Q357*H357</f>
        <v>0</v>
      </c>
      <c r="S357" s="235">
        <v>0.019460000000000002</v>
      </c>
      <c r="T357" s="236">
        <f>S357*H357</f>
        <v>0.019460000000000002</v>
      </c>
      <c r="AR357" s="237" t="s">
        <v>240</v>
      </c>
      <c r="AT357" s="237" t="s">
        <v>141</v>
      </c>
      <c r="AU357" s="237" t="s">
        <v>86</v>
      </c>
      <c r="AY357" s="17" t="s">
        <v>138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86</v>
      </c>
      <c r="BK357" s="238">
        <f>ROUND(I357*H357,2)</f>
        <v>0</v>
      </c>
      <c r="BL357" s="17" t="s">
        <v>240</v>
      </c>
      <c r="BM357" s="237" t="s">
        <v>407</v>
      </c>
    </row>
    <row r="358" s="12" customFormat="1">
      <c r="B358" s="239"/>
      <c r="C358" s="240"/>
      <c r="D358" s="241" t="s">
        <v>148</v>
      </c>
      <c r="E358" s="242" t="s">
        <v>1</v>
      </c>
      <c r="F358" s="243" t="s">
        <v>82</v>
      </c>
      <c r="G358" s="240"/>
      <c r="H358" s="244">
        <v>1</v>
      </c>
      <c r="I358" s="245"/>
      <c r="J358" s="240"/>
      <c r="K358" s="240"/>
      <c r="L358" s="246"/>
      <c r="M358" s="247"/>
      <c r="N358" s="248"/>
      <c r="O358" s="248"/>
      <c r="P358" s="248"/>
      <c r="Q358" s="248"/>
      <c r="R358" s="248"/>
      <c r="S358" s="248"/>
      <c r="T358" s="249"/>
      <c r="AT358" s="250" t="s">
        <v>148</v>
      </c>
      <c r="AU358" s="250" t="s">
        <v>86</v>
      </c>
      <c r="AV358" s="12" t="s">
        <v>86</v>
      </c>
      <c r="AW358" s="12" t="s">
        <v>33</v>
      </c>
      <c r="AX358" s="12" t="s">
        <v>82</v>
      </c>
      <c r="AY358" s="250" t="s">
        <v>138</v>
      </c>
    </row>
    <row r="359" s="1" customFormat="1" ht="24" customHeight="1">
      <c r="B359" s="38"/>
      <c r="C359" s="226" t="s">
        <v>408</v>
      </c>
      <c r="D359" s="226" t="s">
        <v>141</v>
      </c>
      <c r="E359" s="227" t="s">
        <v>409</v>
      </c>
      <c r="F359" s="228" t="s">
        <v>410</v>
      </c>
      <c r="G359" s="229" t="s">
        <v>398</v>
      </c>
      <c r="H359" s="230">
        <v>1</v>
      </c>
      <c r="I359" s="231"/>
      <c r="J359" s="232">
        <f>ROUND(I359*H359,2)</f>
        <v>0</v>
      </c>
      <c r="K359" s="228" t="s">
        <v>158</v>
      </c>
      <c r="L359" s="43"/>
      <c r="M359" s="233" t="s">
        <v>1</v>
      </c>
      <c r="N359" s="234" t="s">
        <v>43</v>
      </c>
      <c r="O359" s="86"/>
      <c r="P359" s="235">
        <f>O359*H359</f>
        <v>0</v>
      </c>
      <c r="Q359" s="235">
        <v>0.014970000000000001</v>
      </c>
      <c r="R359" s="235">
        <f>Q359*H359</f>
        <v>0.014970000000000001</v>
      </c>
      <c r="S359" s="235">
        <v>0</v>
      </c>
      <c r="T359" s="236">
        <f>S359*H359</f>
        <v>0</v>
      </c>
      <c r="AR359" s="237" t="s">
        <v>240</v>
      </c>
      <c r="AT359" s="237" t="s">
        <v>141</v>
      </c>
      <c r="AU359" s="237" t="s">
        <v>86</v>
      </c>
      <c r="AY359" s="17" t="s">
        <v>138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86</v>
      </c>
      <c r="BK359" s="238">
        <f>ROUND(I359*H359,2)</f>
        <v>0</v>
      </c>
      <c r="BL359" s="17" t="s">
        <v>240</v>
      </c>
      <c r="BM359" s="237" t="s">
        <v>411</v>
      </c>
    </row>
    <row r="360" s="12" customFormat="1">
      <c r="B360" s="239"/>
      <c r="C360" s="240"/>
      <c r="D360" s="241" t="s">
        <v>148</v>
      </c>
      <c r="E360" s="242" t="s">
        <v>1</v>
      </c>
      <c r="F360" s="243" t="s">
        <v>82</v>
      </c>
      <c r="G360" s="240"/>
      <c r="H360" s="244">
        <v>1</v>
      </c>
      <c r="I360" s="245"/>
      <c r="J360" s="240"/>
      <c r="K360" s="240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148</v>
      </c>
      <c r="AU360" s="250" t="s">
        <v>86</v>
      </c>
      <c r="AV360" s="12" t="s">
        <v>86</v>
      </c>
      <c r="AW360" s="12" t="s">
        <v>33</v>
      </c>
      <c r="AX360" s="12" t="s">
        <v>82</v>
      </c>
      <c r="AY360" s="250" t="s">
        <v>138</v>
      </c>
    </row>
    <row r="361" s="1" customFormat="1" ht="16.5" customHeight="1">
      <c r="B361" s="38"/>
      <c r="C361" s="226" t="s">
        <v>412</v>
      </c>
      <c r="D361" s="226" t="s">
        <v>141</v>
      </c>
      <c r="E361" s="227" t="s">
        <v>413</v>
      </c>
      <c r="F361" s="228" t="s">
        <v>414</v>
      </c>
      <c r="G361" s="229" t="s">
        <v>398</v>
      </c>
      <c r="H361" s="230">
        <v>1</v>
      </c>
      <c r="I361" s="231"/>
      <c r="J361" s="232">
        <f>ROUND(I361*H361,2)</f>
        <v>0</v>
      </c>
      <c r="K361" s="228" t="s">
        <v>1</v>
      </c>
      <c r="L361" s="43"/>
      <c r="M361" s="233" t="s">
        <v>1</v>
      </c>
      <c r="N361" s="234" t="s">
        <v>43</v>
      </c>
      <c r="O361" s="86"/>
      <c r="P361" s="235">
        <f>O361*H361</f>
        <v>0</v>
      </c>
      <c r="Q361" s="235">
        <v>0</v>
      </c>
      <c r="R361" s="235">
        <f>Q361*H361</f>
        <v>0</v>
      </c>
      <c r="S361" s="235">
        <v>0.032899999999999999</v>
      </c>
      <c r="T361" s="236">
        <f>S361*H361</f>
        <v>0.032899999999999999</v>
      </c>
      <c r="AR361" s="237" t="s">
        <v>240</v>
      </c>
      <c r="AT361" s="237" t="s">
        <v>141</v>
      </c>
      <c r="AU361" s="237" t="s">
        <v>86</v>
      </c>
      <c r="AY361" s="17" t="s">
        <v>138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86</v>
      </c>
      <c r="BK361" s="238">
        <f>ROUND(I361*H361,2)</f>
        <v>0</v>
      </c>
      <c r="BL361" s="17" t="s">
        <v>240</v>
      </c>
      <c r="BM361" s="237" t="s">
        <v>415</v>
      </c>
    </row>
    <row r="362" s="12" customFormat="1">
      <c r="B362" s="239"/>
      <c r="C362" s="240"/>
      <c r="D362" s="241" t="s">
        <v>148</v>
      </c>
      <c r="E362" s="242" t="s">
        <v>1</v>
      </c>
      <c r="F362" s="243" t="s">
        <v>82</v>
      </c>
      <c r="G362" s="240"/>
      <c r="H362" s="244">
        <v>1</v>
      </c>
      <c r="I362" s="245"/>
      <c r="J362" s="240"/>
      <c r="K362" s="240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148</v>
      </c>
      <c r="AU362" s="250" t="s">
        <v>86</v>
      </c>
      <c r="AV362" s="12" t="s">
        <v>86</v>
      </c>
      <c r="AW362" s="12" t="s">
        <v>33</v>
      </c>
      <c r="AX362" s="12" t="s">
        <v>82</v>
      </c>
      <c r="AY362" s="250" t="s">
        <v>138</v>
      </c>
    </row>
    <row r="363" s="1" customFormat="1" ht="24" customHeight="1">
      <c r="B363" s="38"/>
      <c r="C363" s="226" t="s">
        <v>416</v>
      </c>
      <c r="D363" s="226" t="s">
        <v>141</v>
      </c>
      <c r="E363" s="227" t="s">
        <v>417</v>
      </c>
      <c r="F363" s="228" t="s">
        <v>418</v>
      </c>
      <c r="G363" s="229" t="s">
        <v>398</v>
      </c>
      <c r="H363" s="230">
        <v>1</v>
      </c>
      <c r="I363" s="231"/>
      <c r="J363" s="232">
        <f>ROUND(I363*H363,2)</f>
        <v>0</v>
      </c>
      <c r="K363" s="228" t="s">
        <v>158</v>
      </c>
      <c r="L363" s="43"/>
      <c r="M363" s="233" t="s">
        <v>1</v>
      </c>
      <c r="N363" s="234" t="s">
        <v>43</v>
      </c>
      <c r="O363" s="86"/>
      <c r="P363" s="235">
        <f>O363*H363</f>
        <v>0</v>
      </c>
      <c r="Q363" s="235">
        <v>0.019990000000000001</v>
      </c>
      <c r="R363" s="235">
        <f>Q363*H363</f>
        <v>0.019990000000000001</v>
      </c>
      <c r="S363" s="235">
        <v>0</v>
      </c>
      <c r="T363" s="236">
        <f>S363*H363</f>
        <v>0</v>
      </c>
      <c r="AR363" s="237" t="s">
        <v>240</v>
      </c>
      <c r="AT363" s="237" t="s">
        <v>141</v>
      </c>
      <c r="AU363" s="237" t="s">
        <v>86</v>
      </c>
      <c r="AY363" s="17" t="s">
        <v>138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86</v>
      </c>
      <c r="BK363" s="238">
        <f>ROUND(I363*H363,2)</f>
        <v>0</v>
      </c>
      <c r="BL363" s="17" t="s">
        <v>240</v>
      </c>
      <c r="BM363" s="237" t="s">
        <v>419</v>
      </c>
    </row>
    <row r="364" s="12" customFormat="1">
      <c r="B364" s="239"/>
      <c r="C364" s="240"/>
      <c r="D364" s="241" t="s">
        <v>148</v>
      </c>
      <c r="E364" s="242" t="s">
        <v>1</v>
      </c>
      <c r="F364" s="243" t="s">
        <v>82</v>
      </c>
      <c r="G364" s="240"/>
      <c r="H364" s="244">
        <v>1</v>
      </c>
      <c r="I364" s="245"/>
      <c r="J364" s="240"/>
      <c r="K364" s="240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148</v>
      </c>
      <c r="AU364" s="250" t="s">
        <v>86</v>
      </c>
      <c r="AV364" s="12" t="s">
        <v>86</v>
      </c>
      <c r="AW364" s="12" t="s">
        <v>33</v>
      </c>
      <c r="AX364" s="12" t="s">
        <v>82</v>
      </c>
      <c r="AY364" s="250" t="s">
        <v>138</v>
      </c>
    </row>
    <row r="365" s="1" customFormat="1" ht="16.5" customHeight="1">
      <c r="B365" s="38"/>
      <c r="C365" s="226" t="s">
        <v>420</v>
      </c>
      <c r="D365" s="226" t="s">
        <v>141</v>
      </c>
      <c r="E365" s="227" t="s">
        <v>421</v>
      </c>
      <c r="F365" s="228" t="s">
        <v>422</v>
      </c>
      <c r="G365" s="229" t="s">
        <v>398</v>
      </c>
      <c r="H365" s="230">
        <v>2</v>
      </c>
      <c r="I365" s="231"/>
      <c r="J365" s="232">
        <f>ROUND(I365*H365,2)</f>
        <v>0</v>
      </c>
      <c r="K365" s="228" t="s">
        <v>158</v>
      </c>
      <c r="L365" s="43"/>
      <c r="M365" s="233" t="s">
        <v>1</v>
      </c>
      <c r="N365" s="234" t="s">
        <v>43</v>
      </c>
      <c r="O365" s="86"/>
      <c r="P365" s="235">
        <f>O365*H365</f>
        <v>0</v>
      </c>
      <c r="Q365" s="235">
        <v>0</v>
      </c>
      <c r="R365" s="235">
        <f>Q365*H365</f>
        <v>0</v>
      </c>
      <c r="S365" s="235">
        <v>0.00156</v>
      </c>
      <c r="T365" s="236">
        <f>S365*H365</f>
        <v>0.0031199999999999999</v>
      </c>
      <c r="AR365" s="237" t="s">
        <v>240</v>
      </c>
      <c r="AT365" s="237" t="s">
        <v>141</v>
      </c>
      <c r="AU365" s="237" t="s">
        <v>86</v>
      </c>
      <c r="AY365" s="17" t="s">
        <v>138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86</v>
      </c>
      <c r="BK365" s="238">
        <f>ROUND(I365*H365,2)</f>
        <v>0</v>
      </c>
      <c r="BL365" s="17" t="s">
        <v>240</v>
      </c>
      <c r="BM365" s="237" t="s">
        <v>423</v>
      </c>
    </row>
    <row r="366" s="12" customFormat="1">
      <c r="B366" s="239"/>
      <c r="C366" s="240"/>
      <c r="D366" s="241" t="s">
        <v>148</v>
      </c>
      <c r="E366" s="242" t="s">
        <v>1</v>
      </c>
      <c r="F366" s="243" t="s">
        <v>86</v>
      </c>
      <c r="G366" s="240"/>
      <c r="H366" s="244">
        <v>2</v>
      </c>
      <c r="I366" s="245"/>
      <c r="J366" s="240"/>
      <c r="K366" s="240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148</v>
      </c>
      <c r="AU366" s="250" t="s">
        <v>86</v>
      </c>
      <c r="AV366" s="12" t="s">
        <v>86</v>
      </c>
      <c r="AW366" s="12" t="s">
        <v>33</v>
      </c>
      <c r="AX366" s="12" t="s">
        <v>82</v>
      </c>
      <c r="AY366" s="250" t="s">
        <v>138</v>
      </c>
    </row>
    <row r="367" s="1" customFormat="1" ht="16.5" customHeight="1">
      <c r="B367" s="38"/>
      <c r="C367" s="226" t="s">
        <v>424</v>
      </c>
      <c r="D367" s="226" t="s">
        <v>141</v>
      </c>
      <c r="E367" s="227" t="s">
        <v>425</v>
      </c>
      <c r="F367" s="228" t="s">
        <v>426</v>
      </c>
      <c r="G367" s="229" t="s">
        <v>398</v>
      </c>
      <c r="H367" s="230">
        <v>1</v>
      </c>
      <c r="I367" s="231"/>
      <c r="J367" s="232">
        <f>ROUND(I367*H367,2)</f>
        <v>0</v>
      </c>
      <c r="K367" s="228" t="s">
        <v>145</v>
      </c>
      <c r="L367" s="43"/>
      <c r="M367" s="233" t="s">
        <v>1</v>
      </c>
      <c r="N367" s="234" t="s">
        <v>43</v>
      </c>
      <c r="O367" s="86"/>
      <c r="P367" s="235">
        <f>O367*H367</f>
        <v>0</v>
      </c>
      <c r="Q367" s="235">
        <v>0.0015399999999999999</v>
      </c>
      <c r="R367" s="235">
        <f>Q367*H367</f>
        <v>0.0015399999999999999</v>
      </c>
      <c r="S367" s="235">
        <v>0</v>
      </c>
      <c r="T367" s="236">
        <f>S367*H367</f>
        <v>0</v>
      </c>
      <c r="AR367" s="237" t="s">
        <v>240</v>
      </c>
      <c r="AT367" s="237" t="s">
        <v>141</v>
      </c>
      <c r="AU367" s="237" t="s">
        <v>86</v>
      </c>
      <c r="AY367" s="17" t="s">
        <v>138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86</v>
      </c>
      <c r="BK367" s="238">
        <f>ROUND(I367*H367,2)</f>
        <v>0</v>
      </c>
      <c r="BL367" s="17" t="s">
        <v>240</v>
      </c>
      <c r="BM367" s="237" t="s">
        <v>427</v>
      </c>
    </row>
    <row r="368" s="12" customFormat="1">
      <c r="B368" s="239"/>
      <c r="C368" s="240"/>
      <c r="D368" s="241" t="s">
        <v>148</v>
      </c>
      <c r="E368" s="242" t="s">
        <v>1</v>
      </c>
      <c r="F368" s="243" t="s">
        <v>82</v>
      </c>
      <c r="G368" s="240"/>
      <c r="H368" s="244">
        <v>1</v>
      </c>
      <c r="I368" s="245"/>
      <c r="J368" s="240"/>
      <c r="K368" s="240"/>
      <c r="L368" s="246"/>
      <c r="M368" s="247"/>
      <c r="N368" s="248"/>
      <c r="O368" s="248"/>
      <c r="P368" s="248"/>
      <c r="Q368" s="248"/>
      <c r="R368" s="248"/>
      <c r="S368" s="248"/>
      <c r="T368" s="249"/>
      <c r="AT368" s="250" t="s">
        <v>148</v>
      </c>
      <c r="AU368" s="250" t="s">
        <v>86</v>
      </c>
      <c r="AV368" s="12" t="s">
        <v>86</v>
      </c>
      <c r="AW368" s="12" t="s">
        <v>33</v>
      </c>
      <c r="AX368" s="12" t="s">
        <v>82</v>
      </c>
      <c r="AY368" s="250" t="s">
        <v>138</v>
      </c>
    </row>
    <row r="369" s="1" customFormat="1" ht="24" customHeight="1">
      <c r="B369" s="38"/>
      <c r="C369" s="226" t="s">
        <v>428</v>
      </c>
      <c r="D369" s="226" t="s">
        <v>141</v>
      </c>
      <c r="E369" s="227" t="s">
        <v>429</v>
      </c>
      <c r="F369" s="228" t="s">
        <v>430</v>
      </c>
      <c r="G369" s="229" t="s">
        <v>398</v>
      </c>
      <c r="H369" s="230">
        <v>1</v>
      </c>
      <c r="I369" s="231"/>
      <c r="J369" s="232">
        <f>ROUND(I369*H369,2)</f>
        <v>0</v>
      </c>
      <c r="K369" s="228" t="s">
        <v>158</v>
      </c>
      <c r="L369" s="43"/>
      <c r="M369" s="233" t="s">
        <v>1</v>
      </c>
      <c r="N369" s="234" t="s">
        <v>43</v>
      </c>
      <c r="O369" s="86"/>
      <c r="P369" s="235">
        <f>O369*H369</f>
        <v>0</v>
      </c>
      <c r="Q369" s="235">
        <v>0.0019599999999999999</v>
      </c>
      <c r="R369" s="235">
        <f>Q369*H369</f>
        <v>0.0019599999999999999</v>
      </c>
      <c r="S369" s="235">
        <v>0</v>
      </c>
      <c r="T369" s="236">
        <f>S369*H369</f>
        <v>0</v>
      </c>
      <c r="AR369" s="237" t="s">
        <v>240</v>
      </c>
      <c r="AT369" s="237" t="s">
        <v>141</v>
      </c>
      <c r="AU369" s="237" t="s">
        <v>86</v>
      </c>
      <c r="AY369" s="17" t="s">
        <v>138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86</v>
      </c>
      <c r="BK369" s="238">
        <f>ROUND(I369*H369,2)</f>
        <v>0</v>
      </c>
      <c r="BL369" s="17" t="s">
        <v>240</v>
      </c>
      <c r="BM369" s="237" t="s">
        <v>431</v>
      </c>
    </row>
    <row r="370" s="12" customFormat="1">
      <c r="B370" s="239"/>
      <c r="C370" s="240"/>
      <c r="D370" s="241" t="s">
        <v>148</v>
      </c>
      <c r="E370" s="242" t="s">
        <v>1</v>
      </c>
      <c r="F370" s="243" t="s">
        <v>82</v>
      </c>
      <c r="G370" s="240"/>
      <c r="H370" s="244">
        <v>1</v>
      </c>
      <c r="I370" s="245"/>
      <c r="J370" s="240"/>
      <c r="K370" s="240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148</v>
      </c>
      <c r="AU370" s="250" t="s">
        <v>86</v>
      </c>
      <c r="AV370" s="12" t="s">
        <v>86</v>
      </c>
      <c r="AW370" s="12" t="s">
        <v>33</v>
      </c>
      <c r="AX370" s="12" t="s">
        <v>82</v>
      </c>
      <c r="AY370" s="250" t="s">
        <v>138</v>
      </c>
    </row>
    <row r="371" s="1" customFormat="1" ht="16.5" customHeight="1">
      <c r="B371" s="38"/>
      <c r="C371" s="226" t="s">
        <v>432</v>
      </c>
      <c r="D371" s="226" t="s">
        <v>141</v>
      </c>
      <c r="E371" s="227" t="s">
        <v>433</v>
      </c>
      <c r="F371" s="228" t="s">
        <v>434</v>
      </c>
      <c r="G371" s="229" t="s">
        <v>385</v>
      </c>
      <c r="H371" s="230">
        <v>1</v>
      </c>
      <c r="I371" s="231"/>
      <c r="J371" s="232">
        <f>ROUND(I371*H371,2)</f>
        <v>0</v>
      </c>
      <c r="K371" s="228" t="s">
        <v>1</v>
      </c>
      <c r="L371" s="43"/>
      <c r="M371" s="233" t="s">
        <v>1</v>
      </c>
      <c r="N371" s="234" t="s">
        <v>43</v>
      </c>
      <c r="O371" s="86"/>
      <c r="P371" s="235">
        <f>O371*H371</f>
        <v>0</v>
      </c>
      <c r="Q371" s="235">
        <v>0.00031</v>
      </c>
      <c r="R371" s="235">
        <f>Q371*H371</f>
        <v>0.00031</v>
      </c>
      <c r="S371" s="235">
        <v>0</v>
      </c>
      <c r="T371" s="236">
        <f>S371*H371</f>
        <v>0</v>
      </c>
      <c r="AR371" s="237" t="s">
        <v>240</v>
      </c>
      <c r="AT371" s="237" t="s">
        <v>141</v>
      </c>
      <c r="AU371" s="237" t="s">
        <v>86</v>
      </c>
      <c r="AY371" s="17" t="s">
        <v>138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86</v>
      </c>
      <c r="BK371" s="238">
        <f>ROUND(I371*H371,2)</f>
        <v>0</v>
      </c>
      <c r="BL371" s="17" t="s">
        <v>240</v>
      </c>
      <c r="BM371" s="237" t="s">
        <v>435</v>
      </c>
    </row>
    <row r="372" s="1" customFormat="1" ht="24" customHeight="1">
      <c r="B372" s="38"/>
      <c r="C372" s="226" t="s">
        <v>436</v>
      </c>
      <c r="D372" s="226" t="s">
        <v>141</v>
      </c>
      <c r="E372" s="227" t="s">
        <v>856</v>
      </c>
      <c r="F372" s="228" t="s">
        <v>857</v>
      </c>
      <c r="G372" s="229" t="s">
        <v>300</v>
      </c>
      <c r="H372" s="230">
        <v>0.056000000000000001</v>
      </c>
      <c r="I372" s="231"/>
      <c r="J372" s="232">
        <f>ROUND(I372*H372,2)</f>
        <v>0</v>
      </c>
      <c r="K372" s="228" t="s">
        <v>145</v>
      </c>
      <c r="L372" s="43"/>
      <c r="M372" s="233" t="s">
        <v>1</v>
      </c>
      <c r="N372" s="234" t="s">
        <v>43</v>
      </c>
      <c r="O372" s="86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6">
        <f>S372*H372</f>
        <v>0</v>
      </c>
      <c r="AR372" s="237" t="s">
        <v>240</v>
      </c>
      <c r="AT372" s="237" t="s">
        <v>141</v>
      </c>
      <c r="AU372" s="237" t="s">
        <v>86</v>
      </c>
      <c r="AY372" s="17" t="s">
        <v>138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86</v>
      </c>
      <c r="BK372" s="238">
        <f>ROUND(I372*H372,2)</f>
        <v>0</v>
      </c>
      <c r="BL372" s="17" t="s">
        <v>240</v>
      </c>
      <c r="BM372" s="237" t="s">
        <v>858</v>
      </c>
    </row>
    <row r="373" s="11" customFormat="1" ht="22.8" customHeight="1">
      <c r="B373" s="211"/>
      <c r="C373" s="212"/>
      <c r="D373" s="213" t="s">
        <v>76</v>
      </c>
      <c r="E373" s="224" t="s">
        <v>440</v>
      </c>
      <c r="F373" s="224" t="s">
        <v>441</v>
      </c>
      <c r="G373" s="212"/>
      <c r="H373" s="212"/>
      <c r="I373" s="215"/>
      <c r="J373" s="225">
        <f>BK373</f>
        <v>0</v>
      </c>
      <c r="K373" s="212"/>
      <c r="L373" s="216"/>
      <c r="M373" s="217"/>
      <c r="N373" s="218"/>
      <c r="O373" s="218"/>
      <c r="P373" s="219">
        <f>SUM(P374:P376)</f>
        <v>0</v>
      </c>
      <c r="Q373" s="218"/>
      <c r="R373" s="219">
        <f>SUM(R374:R376)</f>
        <v>0.0091999999999999998</v>
      </c>
      <c r="S373" s="218"/>
      <c r="T373" s="220">
        <f>SUM(T374:T376)</f>
        <v>0</v>
      </c>
      <c r="AR373" s="221" t="s">
        <v>86</v>
      </c>
      <c r="AT373" s="222" t="s">
        <v>76</v>
      </c>
      <c r="AU373" s="222" t="s">
        <v>82</v>
      </c>
      <c r="AY373" s="221" t="s">
        <v>138</v>
      </c>
      <c r="BK373" s="223">
        <f>SUM(BK374:BK376)</f>
        <v>0</v>
      </c>
    </row>
    <row r="374" s="1" customFormat="1" ht="24" customHeight="1">
      <c r="B374" s="38"/>
      <c r="C374" s="226" t="s">
        <v>442</v>
      </c>
      <c r="D374" s="226" t="s">
        <v>141</v>
      </c>
      <c r="E374" s="227" t="s">
        <v>443</v>
      </c>
      <c r="F374" s="228" t="s">
        <v>444</v>
      </c>
      <c r="G374" s="229" t="s">
        <v>398</v>
      </c>
      <c r="H374" s="230">
        <v>1</v>
      </c>
      <c r="I374" s="231"/>
      <c r="J374" s="232">
        <f>ROUND(I374*H374,2)</f>
        <v>0</v>
      </c>
      <c r="K374" s="228" t="s">
        <v>158</v>
      </c>
      <c r="L374" s="43"/>
      <c r="M374" s="233" t="s">
        <v>1</v>
      </c>
      <c r="N374" s="234" t="s">
        <v>43</v>
      </c>
      <c r="O374" s="86"/>
      <c r="P374" s="235">
        <f>O374*H374</f>
        <v>0</v>
      </c>
      <c r="Q374" s="235">
        <v>0.0091999999999999998</v>
      </c>
      <c r="R374" s="235">
        <f>Q374*H374</f>
        <v>0.0091999999999999998</v>
      </c>
      <c r="S374" s="235">
        <v>0</v>
      </c>
      <c r="T374" s="236">
        <f>S374*H374</f>
        <v>0</v>
      </c>
      <c r="AR374" s="237" t="s">
        <v>240</v>
      </c>
      <c r="AT374" s="237" t="s">
        <v>141</v>
      </c>
      <c r="AU374" s="237" t="s">
        <v>86</v>
      </c>
      <c r="AY374" s="17" t="s">
        <v>138</v>
      </c>
      <c r="BE374" s="238">
        <f>IF(N374="základní",J374,0)</f>
        <v>0</v>
      </c>
      <c r="BF374" s="238">
        <f>IF(N374="snížená",J374,0)</f>
        <v>0</v>
      </c>
      <c r="BG374" s="238">
        <f>IF(N374="zákl. přenesená",J374,0)</f>
        <v>0</v>
      </c>
      <c r="BH374" s="238">
        <f>IF(N374="sníž. přenesená",J374,0)</f>
        <v>0</v>
      </c>
      <c r="BI374" s="238">
        <f>IF(N374="nulová",J374,0)</f>
        <v>0</v>
      </c>
      <c r="BJ374" s="17" t="s">
        <v>86</v>
      </c>
      <c r="BK374" s="238">
        <f>ROUND(I374*H374,2)</f>
        <v>0</v>
      </c>
      <c r="BL374" s="17" t="s">
        <v>240</v>
      </c>
      <c r="BM374" s="237" t="s">
        <v>445</v>
      </c>
    </row>
    <row r="375" s="12" customFormat="1">
      <c r="B375" s="239"/>
      <c r="C375" s="240"/>
      <c r="D375" s="241" t="s">
        <v>148</v>
      </c>
      <c r="E375" s="242" t="s">
        <v>1</v>
      </c>
      <c r="F375" s="243" t="s">
        <v>366</v>
      </c>
      <c r="G375" s="240"/>
      <c r="H375" s="244">
        <v>1</v>
      </c>
      <c r="I375" s="245"/>
      <c r="J375" s="240"/>
      <c r="K375" s="240"/>
      <c r="L375" s="246"/>
      <c r="M375" s="247"/>
      <c r="N375" s="248"/>
      <c r="O375" s="248"/>
      <c r="P375" s="248"/>
      <c r="Q375" s="248"/>
      <c r="R375" s="248"/>
      <c r="S375" s="248"/>
      <c r="T375" s="249"/>
      <c r="AT375" s="250" t="s">
        <v>148</v>
      </c>
      <c r="AU375" s="250" t="s">
        <v>86</v>
      </c>
      <c r="AV375" s="12" t="s">
        <v>86</v>
      </c>
      <c r="AW375" s="12" t="s">
        <v>33</v>
      </c>
      <c r="AX375" s="12" t="s">
        <v>82</v>
      </c>
      <c r="AY375" s="250" t="s">
        <v>138</v>
      </c>
    </row>
    <row r="376" s="1" customFormat="1" ht="24" customHeight="1">
      <c r="B376" s="38"/>
      <c r="C376" s="226" t="s">
        <v>446</v>
      </c>
      <c r="D376" s="226" t="s">
        <v>141</v>
      </c>
      <c r="E376" s="227" t="s">
        <v>859</v>
      </c>
      <c r="F376" s="228" t="s">
        <v>860</v>
      </c>
      <c r="G376" s="229" t="s">
        <v>300</v>
      </c>
      <c r="H376" s="230">
        <v>0.0089999999999999993</v>
      </c>
      <c r="I376" s="231"/>
      <c r="J376" s="232">
        <f>ROUND(I376*H376,2)</f>
        <v>0</v>
      </c>
      <c r="K376" s="228" t="s">
        <v>145</v>
      </c>
      <c r="L376" s="43"/>
      <c r="M376" s="233" t="s">
        <v>1</v>
      </c>
      <c r="N376" s="234" t="s">
        <v>43</v>
      </c>
      <c r="O376" s="86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AR376" s="237" t="s">
        <v>240</v>
      </c>
      <c r="AT376" s="237" t="s">
        <v>141</v>
      </c>
      <c r="AU376" s="237" t="s">
        <v>86</v>
      </c>
      <c r="AY376" s="17" t="s">
        <v>138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86</v>
      </c>
      <c r="BK376" s="238">
        <f>ROUND(I376*H376,2)</f>
        <v>0</v>
      </c>
      <c r="BL376" s="17" t="s">
        <v>240</v>
      </c>
      <c r="BM376" s="237" t="s">
        <v>861</v>
      </c>
    </row>
    <row r="377" s="11" customFormat="1" ht="22.8" customHeight="1">
      <c r="B377" s="211"/>
      <c r="C377" s="212"/>
      <c r="D377" s="213" t="s">
        <v>76</v>
      </c>
      <c r="E377" s="224" t="s">
        <v>450</v>
      </c>
      <c r="F377" s="224" t="s">
        <v>451</v>
      </c>
      <c r="G377" s="212"/>
      <c r="H377" s="212"/>
      <c r="I377" s="215"/>
      <c r="J377" s="225">
        <f>BK377</f>
        <v>0</v>
      </c>
      <c r="K377" s="212"/>
      <c r="L377" s="216"/>
      <c r="M377" s="217"/>
      <c r="N377" s="218"/>
      <c r="O377" s="218"/>
      <c r="P377" s="219">
        <f>SUM(P378:P392)</f>
        <v>0</v>
      </c>
      <c r="Q377" s="218"/>
      <c r="R377" s="219">
        <f>SUM(R378:R392)</f>
        <v>0.0017154999999999998</v>
      </c>
      <c r="S377" s="218"/>
      <c r="T377" s="220">
        <f>SUM(T378:T392)</f>
        <v>0.00365</v>
      </c>
      <c r="AR377" s="221" t="s">
        <v>86</v>
      </c>
      <c r="AT377" s="222" t="s">
        <v>76</v>
      </c>
      <c r="AU377" s="222" t="s">
        <v>82</v>
      </c>
      <c r="AY377" s="221" t="s">
        <v>138</v>
      </c>
      <c r="BK377" s="223">
        <f>SUM(BK378:BK392)</f>
        <v>0</v>
      </c>
    </row>
    <row r="378" s="1" customFormat="1" ht="16.5" customHeight="1">
      <c r="B378" s="38"/>
      <c r="C378" s="226" t="s">
        <v>452</v>
      </c>
      <c r="D378" s="226" t="s">
        <v>141</v>
      </c>
      <c r="E378" s="227" t="s">
        <v>453</v>
      </c>
      <c r="F378" s="228" t="s">
        <v>454</v>
      </c>
      <c r="G378" s="229" t="s">
        <v>360</v>
      </c>
      <c r="H378" s="230">
        <v>2</v>
      </c>
      <c r="I378" s="231"/>
      <c r="J378" s="232">
        <f>ROUND(I378*H378,2)</f>
        <v>0</v>
      </c>
      <c r="K378" s="228" t="s">
        <v>1</v>
      </c>
      <c r="L378" s="43"/>
      <c r="M378" s="233" t="s">
        <v>1</v>
      </c>
      <c r="N378" s="234" t="s">
        <v>43</v>
      </c>
      <c r="O378" s="86"/>
      <c r="P378" s="235">
        <f>O378*H378</f>
        <v>0</v>
      </c>
      <c r="Q378" s="235">
        <v>0</v>
      </c>
      <c r="R378" s="235">
        <f>Q378*H378</f>
        <v>0</v>
      </c>
      <c r="S378" s="235">
        <v>0</v>
      </c>
      <c r="T378" s="236">
        <f>S378*H378</f>
        <v>0</v>
      </c>
      <c r="AR378" s="237" t="s">
        <v>240</v>
      </c>
      <c r="AT378" s="237" t="s">
        <v>141</v>
      </c>
      <c r="AU378" s="237" t="s">
        <v>86</v>
      </c>
      <c r="AY378" s="17" t="s">
        <v>138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7" t="s">
        <v>86</v>
      </c>
      <c r="BK378" s="238">
        <f>ROUND(I378*H378,2)</f>
        <v>0</v>
      </c>
      <c r="BL378" s="17" t="s">
        <v>240</v>
      </c>
      <c r="BM378" s="237" t="s">
        <v>455</v>
      </c>
    </row>
    <row r="379" s="12" customFormat="1">
      <c r="B379" s="239"/>
      <c r="C379" s="240"/>
      <c r="D379" s="241" t="s">
        <v>148</v>
      </c>
      <c r="E379" s="242" t="s">
        <v>1</v>
      </c>
      <c r="F379" s="243" t="s">
        <v>86</v>
      </c>
      <c r="G379" s="240"/>
      <c r="H379" s="244">
        <v>2</v>
      </c>
      <c r="I379" s="245"/>
      <c r="J379" s="240"/>
      <c r="K379" s="240"/>
      <c r="L379" s="246"/>
      <c r="M379" s="247"/>
      <c r="N379" s="248"/>
      <c r="O379" s="248"/>
      <c r="P379" s="248"/>
      <c r="Q379" s="248"/>
      <c r="R379" s="248"/>
      <c r="S379" s="248"/>
      <c r="T379" s="249"/>
      <c r="AT379" s="250" t="s">
        <v>148</v>
      </c>
      <c r="AU379" s="250" t="s">
        <v>86</v>
      </c>
      <c r="AV379" s="12" t="s">
        <v>86</v>
      </c>
      <c r="AW379" s="12" t="s">
        <v>33</v>
      </c>
      <c r="AX379" s="12" t="s">
        <v>82</v>
      </c>
      <c r="AY379" s="250" t="s">
        <v>138</v>
      </c>
    </row>
    <row r="380" s="1" customFormat="1" ht="16.5" customHeight="1">
      <c r="B380" s="38"/>
      <c r="C380" s="226" t="s">
        <v>456</v>
      </c>
      <c r="D380" s="226" t="s">
        <v>141</v>
      </c>
      <c r="E380" s="227" t="s">
        <v>457</v>
      </c>
      <c r="F380" s="228" t="s">
        <v>458</v>
      </c>
      <c r="G380" s="229" t="s">
        <v>243</v>
      </c>
      <c r="H380" s="230">
        <v>3.6499999999999999</v>
      </c>
      <c r="I380" s="231"/>
      <c r="J380" s="232">
        <f>ROUND(I380*H380,2)</f>
        <v>0</v>
      </c>
      <c r="K380" s="228" t="s">
        <v>145</v>
      </c>
      <c r="L380" s="43"/>
      <c r="M380" s="233" t="s">
        <v>1</v>
      </c>
      <c r="N380" s="234" t="s">
        <v>43</v>
      </c>
      <c r="O380" s="86"/>
      <c r="P380" s="235">
        <f>O380*H380</f>
        <v>0</v>
      </c>
      <c r="Q380" s="235">
        <v>2.0000000000000002E-05</v>
      </c>
      <c r="R380" s="235">
        <f>Q380*H380</f>
        <v>7.2999999999999999E-05</v>
      </c>
      <c r="S380" s="235">
        <v>0.001</v>
      </c>
      <c r="T380" s="236">
        <f>S380*H380</f>
        <v>0.00365</v>
      </c>
      <c r="AR380" s="237" t="s">
        <v>240</v>
      </c>
      <c r="AT380" s="237" t="s">
        <v>141</v>
      </c>
      <c r="AU380" s="237" t="s">
        <v>86</v>
      </c>
      <c r="AY380" s="17" t="s">
        <v>138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86</v>
      </c>
      <c r="BK380" s="238">
        <f>ROUND(I380*H380,2)</f>
        <v>0</v>
      </c>
      <c r="BL380" s="17" t="s">
        <v>240</v>
      </c>
      <c r="BM380" s="237" t="s">
        <v>459</v>
      </c>
    </row>
    <row r="381" s="14" customFormat="1">
      <c r="B381" s="262"/>
      <c r="C381" s="263"/>
      <c r="D381" s="241" t="s">
        <v>148</v>
      </c>
      <c r="E381" s="264" t="s">
        <v>1</v>
      </c>
      <c r="F381" s="265" t="s">
        <v>460</v>
      </c>
      <c r="G381" s="263"/>
      <c r="H381" s="264" t="s">
        <v>1</v>
      </c>
      <c r="I381" s="266"/>
      <c r="J381" s="263"/>
      <c r="K381" s="263"/>
      <c r="L381" s="267"/>
      <c r="M381" s="268"/>
      <c r="N381" s="269"/>
      <c r="O381" s="269"/>
      <c r="P381" s="269"/>
      <c r="Q381" s="269"/>
      <c r="R381" s="269"/>
      <c r="S381" s="269"/>
      <c r="T381" s="270"/>
      <c r="AT381" s="271" t="s">
        <v>148</v>
      </c>
      <c r="AU381" s="271" t="s">
        <v>86</v>
      </c>
      <c r="AV381" s="14" t="s">
        <v>82</v>
      </c>
      <c r="AW381" s="14" t="s">
        <v>33</v>
      </c>
      <c r="AX381" s="14" t="s">
        <v>77</v>
      </c>
      <c r="AY381" s="271" t="s">
        <v>138</v>
      </c>
    </row>
    <row r="382" s="12" customFormat="1">
      <c r="B382" s="239"/>
      <c r="C382" s="240"/>
      <c r="D382" s="241" t="s">
        <v>148</v>
      </c>
      <c r="E382" s="242" t="s">
        <v>1</v>
      </c>
      <c r="F382" s="243" t="s">
        <v>862</v>
      </c>
      <c r="G382" s="240"/>
      <c r="H382" s="244">
        <v>0.80000000000000004</v>
      </c>
      <c r="I382" s="245"/>
      <c r="J382" s="240"/>
      <c r="K382" s="240"/>
      <c r="L382" s="246"/>
      <c r="M382" s="247"/>
      <c r="N382" s="248"/>
      <c r="O382" s="248"/>
      <c r="P382" s="248"/>
      <c r="Q382" s="248"/>
      <c r="R382" s="248"/>
      <c r="S382" s="248"/>
      <c r="T382" s="249"/>
      <c r="AT382" s="250" t="s">
        <v>148</v>
      </c>
      <c r="AU382" s="250" t="s">
        <v>86</v>
      </c>
      <c r="AV382" s="12" t="s">
        <v>86</v>
      </c>
      <c r="AW382" s="12" t="s">
        <v>33</v>
      </c>
      <c r="AX382" s="12" t="s">
        <v>77</v>
      </c>
      <c r="AY382" s="250" t="s">
        <v>138</v>
      </c>
    </row>
    <row r="383" s="12" customFormat="1">
      <c r="B383" s="239"/>
      <c r="C383" s="240"/>
      <c r="D383" s="241" t="s">
        <v>148</v>
      </c>
      <c r="E383" s="242" t="s">
        <v>1</v>
      </c>
      <c r="F383" s="243" t="s">
        <v>863</v>
      </c>
      <c r="G383" s="240"/>
      <c r="H383" s="244">
        <v>0.84999999999999998</v>
      </c>
      <c r="I383" s="245"/>
      <c r="J383" s="240"/>
      <c r="K383" s="240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148</v>
      </c>
      <c r="AU383" s="250" t="s">
        <v>86</v>
      </c>
      <c r="AV383" s="12" t="s">
        <v>86</v>
      </c>
      <c r="AW383" s="12" t="s">
        <v>33</v>
      </c>
      <c r="AX383" s="12" t="s">
        <v>77</v>
      </c>
      <c r="AY383" s="250" t="s">
        <v>138</v>
      </c>
    </row>
    <row r="384" s="12" customFormat="1">
      <c r="B384" s="239"/>
      <c r="C384" s="240"/>
      <c r="D384" s="241" t="s">
        <v>148</v>
      </c>
      <c r="E384" s="242" t="s">
        <v>1</v>
      </c>
      <c r="F384" s="243" t="s">
        <v>864</v>
      </c>
      <c r="G384" s="240"/>
      <c r="H384" s="244">
        <v>2</v>
      </c>
      <c r="I384" s="245"/>
      <c r="J384" s="240"/>
      <c r="K384" s="240"/>
      <c r="L384" s="246"/>
      <c r="M384" s="247"/>
      <c r="N384" s="248"/>
      <c r="O384" s="248"/>
      <c r="P384" s="248"/>
      <c r="Q384" s="248"/>
      <c r="R384" s="248"/>
      <c r="S384" s="248"/>
      <c r="T384" s="249"/>
      <c r="AT384" s="250" t="s">
        <v>148</v>
      </c>
      <c r="AU384" s="250" t="s">
        <v>86</v>
      </c>
      <c r="AV384" s="12" t="s">
        <v>86</v>
      </c>
      <c r="AW384" s="12" t="s">
        <v>33</v>
      </c>
      <c r="AX384" s="12" t="s">
        <v>77</v>
      </c>
      <c r="AY384" s="250" t="s">
        <v>138</v>
      </c>
    </row>
    <row r="385" s="13" customFormat="1">
      <c r="B385" s="251"/>
      <c r="C385" s="252"/>
      <c r="D385" s="241" t="s">
        <v>148</v>
      </c>
      <c r="E385" s="253" t="s">
        <v>1</v>
      </c>
      <c r="F385" s="254" t="s">
        <v>155</v>
      </c>
      <c r="G385" s="252"/>
      <c r="H385" s="255">
        <v>3.6499999999999999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AT385" s="261" t="s">
        <v>148</v>
      </c>
      <c r="AU385" s="261" t="s">
        <v>86</v>
      </c>
      <c r="AV385" s="13" t="s">
        <v>146</v>
      </c>
      <c r="AW385" s="13" t="s">
        <v>33</v>
      </c>
      <c r="AX385" s="13" t="s">
        <v>82</v>
      </c>
      <c r="AY385" s="261" t="s">
        <v>138</v>
      </c>
    </row>
    <row r="386" s="1" customFormat="1" ht="24" customHeight="1">
      <c r="B386" s="38"/>
      <c r="C386" s="226" t="s">
        <v>465</v>
      </c>
      <c r="D386" s="226" t="s">
        <v>141</v>
      </c>
      <c r="E386" s="227" t="s">
        <v>466</v>
      </c>
      <c r="F386" s="228" t="s">
        <v>467</v>
      </c>
      <c r="G386" s="229" t="s">
        <v>243</v>
      </c>
      <c r="H386" s="230">
        <v>3.6499999999999999</v>
      </c>
      <c r="I386" s="231"/>
      <c r="J386" s="232">
        <f>ROUND(I386*H386,2)</f>
        <v>0</v>
      </c>
      <c r="K386" s="228" t="s">
        <v>158</v>
      </c>
      <c r="L386" s="43"/>
      <c r="M386" s="233" t="s">
        <v>1</v>
      </c>
      <c r="N386" s="234" t="s">
        <v>43</v>
      </c>
      <c r="O386" s="86"/>
      <c r="P386" s="235">
        <f>O386*H386</f>
        <v>0</v>
      </c>
      <c r="Q386" s="235">
        <v>0.00044999999999999999</v>
      </c>
      <c r="R386" s="235">
        <f>Q386*H386</f>
        <v>0.0016424999999999999</v>
      </c>
      <c r="S386" s="235">
        <v>0</v>
      </c>
      <c r="T386" s="236">
        <f>S386*H386</f>
        <v>0</v>
      </c>
      <c r="AR386" s="237" t="s">
        <v>240</v>
      </c>
      <c r="AT386" s="237" t="s">
        <v>141</v>
      </c>
      <c r="AU386" s="237" t="s">
        <v>86</v>
      </c>
      <c r="AY386" s="17" t="s">
        <v>138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7" t="s">
        <v>86</v>
      </c>
      <c r="BK386" s="238">
        <f>ROUND(I386*H386,2)</f>
        <v>0</v>
      </c>
      <c r="BL386" s="17" t="s">
        <v>240</v>
      </c>
      <c r="BM386" s="237" t="s">
        <v>468</v>
      </c>
    </row>
    <row r="387" s="14" customFormat="1">
      <c r="B387" s="262"/>
      <c r="C387" s="263"/>
      <c r="D387" s="241" t="s">
        <v>148</v>
      </c>
      <c r="E387" s="264" t="s">
        <v>1</v>
      </c>
      <c r="F387" s="265" t="s">
        <v>460</v>
      </c>
      <c r="G387" s="263"/>
      <c r="H387" s="264" t="s">
        <v>1</v>
      </c>
      <c r="I387" s="266"/>
      <c r="J387" s="263"/>
      <c r="K387" s="263"/>
      <c r="L387" s="267"/>
      <c r="M387" s="268"/>
      <c r="N387" s="269"/>
      <c r="O387" s="269"/>
      <c r="P387" s="269"/>
      <c r="Q387" s="269"/>
      <c r="R387" s="269"/>
      <c r="S387" s="269"/>
      <c r="T387" s="270"/>
      <c r="AT387" s="271" t="s">
        <v>148</v>
      </c>
      <c r="AU387" s="271" t="s">
        <v>86</v>
      </c>
      <c r="AV387" s="14" t="s">
        <v>82</v>
      </c>
      <c r="AW387" s="14" t="s">
        <v>33</v>
      </c>
      <c r="AX387" s="14" t="s">
        <v>77</v>
      </c>
      <c r="AY387" s="271" t="s">
        <v>138</v>
      </c>
    </row>
    <row r="388" s="12" customFormat="1">
      <c r="B388" s="239"/>
      <c r="C388" s="240"/>
      <c r="D388" s="241" t="s">
        <v>148</v>
      </c>
      <c r="E388" s="242" t="s">
        <v>1</v>
      </c>
      <c r="F388" s="243" t="s">
        <v>862</v>
      </c>
      <c r="G388" s="240"/>
      <c r="H388" s="244">
        <v>0.80000000000000004</v>
      </c>
      <c r="I388" s="245"/>
      <c r="J388" s="240"/>
      <c r="K388" s="240"/>
      <c r="L388" s="246"/>
      <c r="M388" s="247"/>
      <c r="N388" s="248"/>
      <c r="O388" s="248"/>
      <c r="P388" s="248"/>
      <c r="Q388" s="248"/>
      <c r="R388" s="248"/>
      <c r="S388" s="248"/>
      <c r="T388" s="249"/>
      <c r="AT388" s="250" t="s">
        <v>148</v>
      </c>
      <c r="AU388" s="250" t="s">
        <v>86</v>
      </c>
      <c r="AV388" s="12" t="s">
        <v>86</v>
      </c>
      <c r="AW388" s="12" t="s">
        <v>33</v>
      </c>
      <c r="AX388" s="12" t="s">
        <v>77</v>
      </c>
      <c r="AY388" s="250" t="s">
        <v>138</v>
      </c>
    </row>
    <row r="389" s="12" customFormat="1">
      <c r="B389" s="239"/>
      <c r="C389" s="240"/>
      <c r="D389" s="241" t="s">
        <v>148</v>
      </c>
      <c r="E389" s="242" t="s">
        <v>1</v>
      </c>
      <c r="F389" s="243" t="s">
        <v>863</v>
      </c>
      <c r="G389" s="240"/>
      <c r="H389" s="244">
        <v>0.84999999999999998</v>
      </c>
      <c r="I389" s="245"/>
      <c r="J389" s="240"/>
      <c r="K389" s="240"/>
      <c r="L389" s="246"/>
      <c r="M389" s="247"/>
      <c r="N389" s="248"/>
      <c r="O389" s="248"/>
      <c r="P389" s="248"/>
      <c r="Q389" s="248"/>
      <c r="R389" s="248"/>
      <c r="S389" s="248"/>
      <c r="T389" s="249"/>
      <c r="AT389" s="250" t="s">
        <v>148</v>
      </c>
      <c r="AU389" s="250" t="s">
        <v>86</v>
      </c>
      <c r="AV389" s="12" t="s">
        <v>86</v>
      </c>
      <c r="AW389" s="12" t="s">
        <v>33</v>
      </c>
      <c r="AX389" s="12" t="s">
        <v>77</v>
      </c>
      <c r="AY389" s="250" t="s">
        <v>138</v>
      </c>
    </row>
    <row r="390" s="12" customFormat="1">
      <c r="B390" s="239"/>
      <c r="C390" s="240"/>
      <c r="D390" s="241" t="s">
        <v>148</v>
      </c>
      <c r="E390" s="242" t="s">
        <v>1</v>
      </c>
      <c r="F390" s="243" t="s">
        <v>864</v>
      </c>
      <c r="G390" s="240"/>
      <c r="H390" s="244">
        <v>2</v>
      </c>
      <c r="I390" s="245"/>
      <c r="J390" s="240"/>
      <c r="K390" s="240"/>
      <c r="L390" s="246"/>
      <c r="M390" s="247"/>
      <c r="N390" s="248"/>
      <c r="O390" s="248"/>
      <c r="P390" s="248"/>
      <c r="Q390" s="248"/>
      <c r="R390" s="248"/>
      <c r="S390" s="248"/>
      <c r="T390" s="249"/>
      <c r="AT390" s="250" t="s">
        <v>148</v>
      </c>
      <c r="AU390" s="250" t="s">
        <v>86</v>
      </c>
      <c r="AV390" s="12" t="s">
        <v>86</v>
      </c>
      <c r="AW390" s="12" t="s">
        <v>33</v>
      </c>
      <c r="AX390" s="12" t="s">
        <v>77</v>
      </c>
      <c r="AY390" s="250" t="s">
        <v>138</v>
      </c>
    </row>
    <row r="391" s="13" customFormat="1">
      <c r="B391" s="251"/>
      <c r="C391" s="252"/>
      <c r="D391" s="241" t="s">
        <v>148</v>
      </c>
      <c r="E391" s="253" t="s">
        <v>1</v>
      </c>
      <c r="F391" s="254" t="s">
        <v>155</v>
      </c>
      <c r="G391" s="252"/>
      <c r="H391" s="255">
        <v>3.6499999999999999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AT391" s="261" t="s">
        <v>148</v>
      </c>
      <c r="AU391" s="261" t="s">
        <v>86</v>
      </c>
      <c r="AV391" s="13" t="s">
        <v>146</v>
      </c>
      <c r="AW391" s="13" t="s">
        <v>33</v>
      </c>
      <c r="AX391" s="13" t="s">
        <v>82</v>
      </c>
      <c r="AY391" s="261" t="s">
        <v>138</v>
      </c>
    </row>
    <row r="392" s="1" customFormat="1" ht="24" customHeight="1">
      <c r="B392" s="38"/>
      <c r="C392" s="226" t="s">
        <v>469</v>
      </c>
      <c r="D392" s="226" t="s">
        <v>141</v>
      </c>
      <c r="E392" s="227" t="s">
        <v>865</v>
      </c>
      <c r="F392" s="228" t="s">
        <v>866</v>
      </c>
      <c r="G392" s="229" t="s">
        <v>300</v>
      </c>
      <c r="H392" s="230">
        <v>0.002</v>
      </c>
      <c r="I392" s="231"/>
      <c r="J392" s="232">
        <f>ROUND(I392*H392,2)</f>
        <v>0</v>
      </c>
      <c r="K392" s="228" t="s">
        <v>145</v>
      </c>
      <c r="L392" s="43"/>
      <c r="M392" s="233" t="s">
        <v>1</v>
      </c>
      <c r="N392" s="234" t="s">
        <v>43</v>
      </c>
      <c r="O392" s="86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AR392" s="237" t="s">
        <v>240</v>
      </c>
      <c r="AT392" s="237" t="s">
        <v>141</v>
      </c>
      <c r="AU392" s="237" t="s">
        <v>86</v>
      </c>
      <c r="AY392" s="17" t="s">
        <v>138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86</v>
      </c>
      <c r="BK392" s="238">
        <f>ROUND(I392*H392,2)</f>
        <v>0</v>
      </c>
      <c r="BL392" s="17" t="s">
        <v>240</v>
      </c>
      <c r="BM392" s="237" t="s">
        <v>867</v>
      </c>
    </row>
    <row r="393" s="11" customFormat="1" ht="22.8" customHeight="1">
      <c r="B393" s="211"/>
      <c r="C393" s="212"/>
      <c r="D393" s="213" t="s">
        <v>76</v>
      </c>
      <c r="E393" s="224" t="s">
        <v>473</v>
      </c>
      <c r="F393" s="224" t="s">
        <v>474</v>
      </c>
      <c r="G393" s="212"/>
      <c r="H393" s="212"/>
      <c r="I393" s="215"/>
      <c r="J393" s="225">
        <f>BK393</f>
        <v>0</v>
      </c>
      <c r="K393" s="212"/>
      <c r="L393" s="216"/>
      <c r="M393" s="217"/>
      <c r="N393" s="218"/>
      <c r="O393" s="218"/>
      <c r="P393" s="219">
        <f>SUM(P394:P400)</f>
        <v>0</v>
      </c>
      <c r="Q393" s="218"/>
      <c r="R393" s="219">
        <f>SUM(R394:R400)</f>
        <v>0.000983982</v>
      </c>
      <c r="S393" s="218"/>
      <c r="T393" s="220">
        <f>SUM(T394:T400)</f>
        <v>0</v>
      </c>
      <c r="AR393" s="221" t="s">
        <v>86</v>
      </c>
      <c r="AT393" s="222" t="s">
        <v>76</v>
      </c>
      <c r="AU393" s="222" t="s">
        <v>82</v>
      </c>
      <c r="AY393" s="221" t="s">
        <v>138</v>
      </c>
      <c r="BK393" s="223">
        <f>SUM(BK394:BK400)</f>
        <v>0</v>
      </c>
    </row>
    <row r="394" s="1" customFormat="1" ht="16.5" customHeight="1">
      <c r="B394" s="38"/>
      <c r="C394" s="226" t="s">
        <v>475</v>
      </c>
      <c r="D394" s="226" t="s">
        <v>141</v>
      </c>
      <c r="E394" s="227" t="s">
        <v>476</v>
      </c>
      <c r="F394" s="228" t="s">
        <v>477</v>
      </c>
      <c r="G394" s="229" t="s">
        <v>385</v>
      </c>
      <c r="H394" s="230">
        <v>8</v>
      </c>
      <c r="I394" s="231"/>
      <c r="J394" s="232">
        <f>ROUND(I394*H394,2)</f>
        <v>0</v>
      </c>
      <c r="K394" s="228" t="s">
        <v>1</v>
      </c>
      <c r="L394" s="43"/>
      <c r="M394" s="233" t="s">
        <v>1</v>
      </c>
      <c r="N394" s="234" t="s">
        <v>43</v>
      </c>
      <c r="O394" s="86"/>
      <c r="P394" s="235">
        <f>O394*H394</f>
        <v>0</v>
      </c>
      <c r="Q394" s="235">
        <v>0</v>
      </c>
      <c r="R394" s="235">
        <f>Q394*H394</f>
        <v>0</v>
      </c>
      <c r="S394" s="235">
        <v>0</v>
      </c>
      <c r="T394" s="236">
        <f>S394*H394</f>
        <v>0</v>
      </c>
      <c r="AR394" s="237" t="s">
        <v>240</v>
      </c>
      <c r="AT394" s="237" t="s">
        <v>141</v>
      </c>
      <c r="AU394" s="237" t="s">
        <v>86</v>
      </c>
      <c r="AY394" s="17" t="s">
        <v>138</v>
      </c>
      <c r="BE394" s="238">
        <f>IF(N394="základní",J394,0)</f>
        <v>0</v>
      </c>
      <c r="BF394" s="238">
        <f>IF(N394="snížená",J394,0)</f>
        <v>0</v>
      </c>
      <c r="BG394" s="238">
        <f>IF(N394="zákl. přenesená",J394,0)</f>
        <v>0</v>
      </c>
      <c r="BH394" s="238">
        <f>IF(N394="sníž. přenesená",J394,0)</f>
        <v>0</v>
      </c>
      <c r="BI394" s="238">
        <f>IF(N394="nulová",J394,0)</f>
        <v>0</v>
      </c>
      <c r="BJ394" s="17" t="s">
        <v>86</v>
      </c>
      <c r="BK394" s="238">
        <f>ROUND(I394*H394,2)</f>
        <v>0</v>
      </c>
      <c r="BL394" s="17" t="s">
        <v>240</v>
      </c>
      <c r="BM394" s="237" t="s">
        <v>478</v>
      </c>
    </row>
    <row r="395" s="12" customFormat="1">
      <c r="B395" s="239"/>
      <c r="C395" s="240"/>
      <c r="D395" s="241" t="s">
        <v>148</v>
      </c>
      <c r="E395" s="242" t="s">
        <v>1</v>
      </c>
      <c r="F395" s="243" t="s">
        <v>479</v>
      </c>
      <c r="G395" s="240"/>
      <c r="H395" s="244">
        <v>8</v>
      </c>
      <c r="I395" s="245"/>
      <c r="J395" s="240"/>
      <c r="K395" s="240"/>
      <c r="L395" s="246"/>
      <c r="M395" s="247"/>
      <c r="N395" s="248"/>
      <c r="O395" s="248"/>
      <c r="P395" s="248"/>
      <c r="Q395" s="248"/>
      <c r="R395" s="248"/>
      <c r="S395" s="248"/>
      <c r="T395" s="249"/>
      <c r="AT395" s="250" t="s">
        <v>148</v>
      </c>
      <c r="AU395" s="250" t="s">
        <v>86</v>
      </c>
      <c r="AV395" s="12" t="s">
        <v>86</v>
      </c>
      <c r="AW395" s="12" t="s">
        <v>33</v>
      </c>
      <c r="AX395" s="12" t="s">
        <v>82</v>
      </c>
      <c r="AY395" s="250" t="s">
        <v>138</v>
      </c>
    </row>
    <row r="396" s="1" customFormat="1" ht="24" customHeight="1">
      <c r="B396" s="38"/>
      <c r="C396" s="226" t="s">
        <v>480</v>
      </c>
      <c r="D396" s="226" t="s">
        <v>141</v>
      </c>
      <c r="E396" s="227" t="s">
        <v>481</v>
      </c>
      <c r="F396" s="228" t="s">
        <v>482</v>
      </c>
      <c r="G396" s="229" t="s">
        <v>385</v>
      </c>
      <c r="H396" s="230">
        <v>4</v>
      </c>
      <c r="I396" s="231"/>
      <c r="J396" s="232">
        <f>ROUND(I396*H396,2)</f>
        <v>0</v>
      </c>
      <c r="K396" s="228" t="s">
        <v>158</v>
      </c>
      <c r="L396" s="43"/>
      <c r="M396" s="233" t="s">
        <v>1</v>
      </c>
      <c r="N396" s="234" t="s">
        <v>43</v>
      </c>
      <c r="O396" s="86"/>
      <c r="P396" s="235">
        <f>O396*H396</f>
        <v>0</v>
      </c>
      <c r="Q396" s="235">
        <v>0.0002459955</v>
      </c>
      <c r="R396" s="235">
        <f>Q396*H396</f>
        <v>0.000983982</v>
      </c>
      <c r="S396" s="235">
        <v>0</v>
      </c>
      <c r="T396" s="236">
        <f>S396*H396</f>
        <v>0</v>
      </c>
      <c r="AR396" s="237" t="s">
        <v>240</v>
      </c>
      <c r="AT396" s="237" t="s">
        <v>141</v>
      </c>
      <c r="AU396" s="237" t="s">
        <v>86</v>
      </c>
      <c r="AY396" s="17" t="s">
        <v>138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86</v>
      </c>
      <c r="BK396" s="238">
        <f>ROUND(I396*H396,2)</f>
        <v>0</v>
      </c>
      <c r="BL396" s="17" t="s">
        <v>240</v>
      </c>
      <c r="BM396" s="237" t="s">
        <v>483</v>
      </c>
    </row>
    <row r="397" s="12" customFormat="1">
      <c r="B397" s="239"/>
      <c r="C397" s="240"/>
      <c r="D397" s="241" t="s">
        <v>148</v>
      </c>
      <c r="E397" s="242" t="s">
        <v>1</v>
      </c>
      <c r="F397" s="243" t="s">
        <v>139</v>
      </c>
      <c r="G397" s="240"/>
      <c r="H397" s="244">
        <v>3</v>
      </c>
      <c r="I397" s="245"/>
      <c r="J397" s="240"/>
      <c r="K397" s="240"/>
      <c r="L397" s="246"/>
      <c r="M397" s="247"/>
      <c r="N397" s="248"/>
      <c r="O397" s="248"/>
      <c r="P397" s="248"/>
      <c r="Q397" s="248"/>
      <c r="R397" s="248"/>
      <c r="S397" s="248"/>
      <c r="T397" s="249"/>
      <c r="AT397" s="250" t="s">
        <v>148</v>
      </c>
      <c r="AU397" s="250" t="s">
        <v>86</v>
      </c>
      <c r="AV397" s="12" t="s">
        <v>86</v>
      </c>
      <c r="AW397" s="12" t="s">
        <v>33</v>
      </c>
      <c r="AX397" s="12" t="s">
        <v>77</v>
      </c>
      <c r="AY397" s="250" t="s">
        <v>138</v>
      </c>
    </row>
    <row r="398" s="12" customFormat="1">
      <c r="B398" s="239"/>
      <c r="C398" s="240"/>
      <c r="D398" s="241" t="s">
        <v>148</v>
      </c>
      <c r="E398" s="242" t="s">
        <v>1</v>
      </c>
      <c r="F398" s="243" t="s">
        <v>82</v>
      </c>
      <c r="G398" s="240"/>
      <c r="H398" s="244">
        <v>1</v>
      </c>
      <c r="I398" s="245"/>
      <c r="J398" s="240"/>
      <c r="K398" s="240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148</v>
      </c>
      <c r="AU398" s="250" t="s">
        <v>86</v>
      </c>
      <c r="AV398" s="12" t="s">
        <v>86</v>
      </c>
      <c r="AW398" s="12" t="s">
        <v>33</v>
      </c>
      <c r="AX398" s="12" t="s">
        <v>77</v>
      </c>
      <c r="AY398" s="250" t="s">
        <v>138</v>
      </c>
    </row>
    <row r="399" s="13" customFormat="1">
      <c r="B399" s="251"/>
      <c r="C399" s="252"/>
      <c r="D399" s="241" t="s">
        <v>148</v>
      </c>
      <c r="E399" s="253" t="s">
        <v>1</v>
      </c>
      <c r="F399" s="254" t="s">
        <v>155</v>
      </c>
      <c r="G399" s="252"/>
      <c r="H399" s="255">
        <v>4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AT399" s="261" t="s">
        <v>148</v>
      </c>
      <c r="AU399" s="261" t="s">
        <v>86</v>
      </c>
      <c r="AV399" s="13" t="s">
        <v>146</v>
      </c>
      <c r="AW399" s="13" t="s">
        <v>33</v>
      </c>
      <c r="AX399" s="13" t="s">
        <v>82</v>
      </c>
      <c r="AY399" s="261" t="s">
        <v>138</v>
      </c>
    </row>
    <row r="400" s="1" customFormat="1" ht="24" customHeight="1">
      <c r="B400" s="38"/>
      <c r="C400" s="226" t="s">
        <v>484</v>
      </c>
      <c r="D400" s="226" t="s">
        <v>141</v>
      </c>
      <c r="E400" s="227" t="s">
        <v>868</v>
      </c>
      <c r="F400" s="228" t="s">
        <v>869</v>
      </c>
      <c r="G400" s="229" t="s">
        <v>300</v>
      </c>
      <c r="H400" s="230">
        <v>0.001</v>
      </c>
      <c r="I400" s="231"/>
      <c r="J400" s="232">
        <f>ROUND(I400*H400,2)</f>
        <v>0</v>
      </c>
      <c r="K400" s="228" t="s">
        <v>145</v>
      </c>
      <c r="L400" s="43"/>
      <c r="M400" s="233" t="s">
        <v>1</v>
      </c>
      <c r="N400" s="234" t="s">
        <v>43</v>
      </c>
      <c r="O400" s="86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AR400" s="237" t="s">
        <v>240</v>
      </c>
      <c r="AT400" s="237" t="s">
        <v>141</v>
      </c>
      <c r="AU400" s="237" t="s">
        <v>86</v>
      </c>
      <c r="AY400" s="17" t="s">
        <v>138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86</v>
      </c>
      <c r="BK400" s="238">
        <f>ROUND(I400*H400,2)</f>
        <v>0</v>
      </c>
      <c r="BL400" s="17" t="s">
        <v>240</v>
      </c>
      <c r="BM400" s="237" t="s">
        <v>870</v>
      </c>
    </row>
    <row r="401" s="11" customFormat="1" ht="22.8" customHeight="1">
      <c r="B401" s="211"/>
      <c r="C401" s="212"/>
      <c r="D401" s="213" t="s">
        <v>76</v>
      </c>
      <c r="E401" s="224" t="s">
        <v>488</v>
      </c>
      <c r="F401" s="224" t="s">
        <v>489</v>
      </c>
      <c r="G401" s="212"/>
      <c r="H401" s="212"/>
      <c r="I401" s="215"/>
      <c r="J401" s="225">
        <f>BK401</f>
        <v>0</v>
      </c>
      <c r="K401" s="212"/>
      <c r="L401" s="216"/>
      <c r="M401" s="217"/>
      <c r="N401" s="218"/>
      <c r="O401" s="218"/>
      <c r="P401" s="219">
        <f>SUM(P402:P407)</f>
        <v>0</v>
      </c>
      <c r="Q401" s="218"/>
      <c r="R401" s="219">
        <f>SUM(R402:R407)</f>
        <v>0.015599999999999999</v>
      </c>
      <c r="S401" s="218"/>
      <c r="T401" s="220">
        <f>SUM(T402:T407)</f>
        <v>0.017136000000000002</v>
      </c>
      <c r="AR401" s="221" t="s">
        <v>86</v>
      </c>
      <c r="AT401" s="222" t="s">
        <v>76</v>
      </c>
      <c r="AU401" s="222" t="s">
        <v>82</v>
      </c>
      <c r="AY401" s="221" t="s">
        <v>138</v>
      </c>
      <c r="BK401" s="223">
        <f>SUM(BK402:BK407)</f>
        <v>0</v>
      </c>
    </row>
    <row r="402" s="1" customFormat="1" ht="16.5" customHeight="1">
      <c r="B402" s="38"/>
      <c r="C402" s="226" t="s">
        <v>490</v>
      </c>
      <c r="D402" s="226" t="s">
        <v>141</v>
      </c>
      <c r="E402" s="227" t="s">
        <v>491</v>
      </c>
      <c r="F402" s="228" t="s">
        <v>492</v>
      </c>
      <c r="G402" s="229" t="s">
        <v>144</v>
      </c>
      <c r="H402" s="230">
        <v>0.71999999999999997</v>
      </c>
      <c r="I402" s="231"/>
      <c r="J402" s="232">
        <f>ROUND(I402*H402,2)</f>
        <v>0</v>
      </c>
      <c r="K402" s="228" t="s">
        <v>158</v>
      </c>
      <c r="L402" s="43"/>
      <c r="M402" s="233" t="s">
        <v>1</v>
      </c>
      <c r="N402" s="234" t="s">
        <v>43</v>
      </c>
      <c r="O402" s="86"/>
      <c r="P402" s="235">
        <f>O402*H402</f>
        <v>0</v>
      </c>
      <c r="Q402" s="235">
        <v>0</v>
      </c>
      <c r="R402" s="235">
        <f>Q402*H402</f>
        <v>0</v>
      </c>
      <c r="S402" s="235">
        <v>0.023800000000000002</v>
      </c>
      <c r="T402" s="236">
        <f>S402*H402</f>
        <v>0.017136000000000002</v>
      </c>
      <c r="AR402" s="237" t="s">
        <v>240</v>
      </c>
      <c r="AT402" s="237" t="s">
        <v>141</v>
      </c>
      <c r="AU402" s="237" t="s">
        <v>86</v>
      </c>
      <c r="AY402" s="17" t="s">
        <v>138</v>
      </c>
      <c r="BE402" s="238">
        <f>IF(N402="základní",J402,0)</f>
        <v>0</v>
      </c>
      <c r="BF402" s="238">
        <f>IF(N402="snížená",J402,0)</f>
        <v>0</v>
      </c>
      <c r="BG402" s="238">
        <f>IF(N402="zákl. přenesená",J402,0)</f>
        <v>0</v>
      </c>
      <c r="BH402" s="238">
        <f>IF(N402="sníž. přenesená",J402,0)</f>
        <v>0</v>
      </c>
      <c r="BI402" s="238">
        <f>IF(N402="nulová",J402,0)</f>
        <v>0</v>
      </c>
      <c r="BJ402" s="17" t="s">
        <v>86</v>
      </c>
      <c r="BK402" s="238">
        <f>ROUND(I402*H402,2)</f>
        <v>0</v>
      </c>
      <c r="BL402" s="17" t="s">
        <v>240</v>
      </c>
      <c r="BM402" s="237" t="s">
        <v>493</v>
      </c>
    </row>
    <row r="403" s="12" customFormat="1">
      <c r="B403" s="239"/>
      <c r="C403" s="240"/>
      <c r="D403" s="241" t="s">
        <v>148</v>
      </c>
      <c r="E403" s="242" t="s">
        <v>1</v>
      </c>
      <c r="F403" s="243" t="s">
        <v>494</v>
      </c>
      <c r="G403" s="240"/>
      <c r="H403" s="244">
        <v>0.71999999999999997</v>
      </c>
      <c r="I403" s="245"/>
      <c r="J403" s="240"/>
      <c r="K403" s="240"/>
      <c r="L403" s="246"/>
      <c r="M403" s="247"/>
      <c r="N403" s="248"/>
      <c r="O403" s="248"/>
      <c r="P403" s="248"/>
      <c r="Q403" s="248"/>
      <c r="R403" s="248"/>
      <c r="S403" s="248"/>
      <c r="T403" s="249"/>
      <c r="AT403" s="250" t="s">
        <v>148</v>
      </c>
      <c r="AU403" s="250" t="s">
        <v>86</v>
      </c>
      <c r="AV403" s="12" t="s">
        <v>86</v>
      </c>
      <c r="AW403" s="12" t="s">
        <v>33</v>
      </c>
      <c r="AX403" s="12" t="s">
        <v>77</v>
      </c>
      <c r="AY403" s="250" t="s">
        <v>138</v>
      </c>
    </row>
    <row r="404" s="13" customFormat="1">
      <c r="B404" s="251"/>
      <c r="C404" s="252"/>
      <c r="D404" s="241" t="s">
        <v>148</v>
      </c>
      <c r="E404" s="253" t="s">
        <v>1</v>
      </c>
      <c r="F404" s="254" t="s">
        <v>155</v>
      </c>
      <c r="G404" s="252"/>
      <c r="H404" s="255">
        <v>0.71999999999999997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AT404" s="261" t="s">
        <v>148</v>
      </c>
      <c r="AU404" s="261" t="s">
        <v>86</v>
      </c>
      <c r="AV404" s="13" t="s">
        <v>146</v>
      </c>
      <c r="AW404" s="13" t="s">
        <v>33</v>
      </c>
      <c r="AX404" s="13" t="s">
        <v>82</v>
      </c>
      <c r="AY404" s="261" t="s">
        <v>138</v>
      </c>
    </row>
    <row r="405" s="1" customFormat="1" ht="24" customHeight="1">
      <c r="B405" s="38"/>
      <c r="C405" s="226" t="s">
        <v>497</v>
      </c>
      <c r="D405" s="226" t="s">
        <v>141</v>
      </c>
      <c r="E405" s="227" t="s">
        <v>506</v>
      </c>
      <c r="F405" s="228" t="s">
        <v>507</v>
      </c>
      <c r="G405" s="229" t="s">
        <v>385</v>
      </c>
      <c r="H405" s="230">
        <v>1</v>
      </c>
      <c r="I405" s="231"/>
      <c r="J405" s="232">
        <f>ROUND(I405*H405,2)</f>
        <v>0</v>
      </c>
      <c r="K405" s="228" t="s">
        <v>158</v>
      </c>
      <c r="L405" s="43"/>
      <c r="M405" s="233" t="s">
        <v>1</v>
      </c>
      <c r="N405" s="234" t="s">
        <v>43</v>
      </c>
      <c r="O405" s="86"/>
      <c r="P405" s="235">
        <f>O405*H405</f>
        <v>0</v>
      </c>
      <c r="Q405" s="235">
        <v>0.015599999999999999</v>
      </c>
      <c r="R405" s="235">
        <f>Q405*H405</f>
        <v>0.015599999999999999</v>
      </c>
      <c r="S405" s="235">
        <v>0</v>
      </c>
      <c r="T405" s="236">
        <f>S405*H405</f>
        <v>0</v>
      </c>
      <c r="AR405" s="237" t="s">
        <v>240</v>
      </c>
      <c r="AT405" s="237" t="s">
        <v>141</v>
      </c>
      <c r="AU405" s="237" t="s">
        <v>86</v>
      </c>
      <c r="AY405" s="17" t="s">
        <v>138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86</v>
      </c>
      <c r="BK405" s="238">
        <f>ROUND(I405*H405,2)</f>
        <v>0</v>
      </c>
      <c r="BL405" s="17" t="s">
        <v>240</v>
      </c>
      <c r="BM405" s="237" t="s">
        <v>508</v>
      </c>
    </row>
    <row r="406" s="12" customFormat="1">
      <c r="B406" s="239"/>
      <c r="C406" s="240"/>
      <c r="D406" s="241" t="s">
        <v>148</v>
      </c>
      <c r="E406" s="242" t="s">
        <v>1</v>
      </c>
      <c r="F406" s="243" t="s">
        <v>509</v>
      </c>
      <c r="G406" s="240"/>
      <c r="H406" s="244">
        <v>1</v>
      </c>
      <c r="I406" s="245"/>
      <c r="J406" s="240"/>
      <c r="K406" s="240"/>
      <c r="L406" s="246"/>
      <c r="M406" s="247"/>
      <c r="N406" s="248"/>
      <c r="O406" s="248"/>
      <c r="P406" s="248"/>
      <c r="Q406" s="248"/>
      <c r="R406" s="248"/>
      <c r="S406" s="248"/>
      <c r="T406" s="249"/>
      <c r="AT406" s="250" t="s">
        <v>148</v>
      </c>
      <c r="AU406" s="250" t="s">
        <v>86</v>
      </c>
      <c r="AV406" s="12" t="s">
        <v>86</v>
      </c>
      <c r="AW406" s="12" t="s">
        <v>33</v>
      </c>
      <c r="AX406" s="12" t="s">
        <v>82</v>
      </c>
      <c r="AY406" s="250" t="s">
        <v>138</v>
      </c>
    </row>
    <row r="407" s="1" customFormat="1" ht="24" customHeight="1">
      <c r="B407" s="38"/>
      <c r="C407" s="226" t="s">
        <v>501</v>
      </c>
      <c r="D407" s="226" t="s">
        <v>141</v>
      </c>
      <c r="E407" s="227" t="s">
        <v>871</v>
      </c>
      <c r="F407" s="228" t="s">
        <v>872</v>
      </c>
      <c r="G407" s="229" t="s">
        <v>300</v>
      </c>
      <c r="H407" s="230">
        <v>0.016</v>
      </c>
      <c r="I407" s="231"/>
      <c r="J407" s="232">
        <f>ROUND(I407*H407,2)</f>
        <v>0</v>
      </c>
      <c r="K407" s="228" t="s">
        <v>145</v>
      </c>
      <c r="L407" s="43"/>
      <c r="M407" s="233" t="s">
        <v>1</v>
      </c>
      <c r="N407" s="234" t="s">
        <v>43</v>
      </c>
      <c r="O407" s="86"/>
      <c r="P407" s="235">
        <f>O407*H407</f>
        <v>0</v>
      </c>
      <c r="Q407" s="235">
        <v>0</v>
      </c>
      <c r="R407" s="235">
        <f>Q407*H407</f>
        <v>0</v>
      </c>
      <c r="S407" s="235">
        <v>0</v>
      </c>
      <c r="T407" s="236">
        <f>S407*H407</f>
        <v>0</v>
      </c>
      <c r="AR407" s="237" t="s">
        <v>240</v>
      </c>
      <c r="AT407" s="237" t="s">
        <v>141</v>
      </c>
      <c r="AU407" s="237" t="s">
        <v>86</v>
      </c>
      <c r="AY407" s="17" t="s">
        <v>138</v>
      </c>
      <c r="BE407" s="238">
        <f>IF(N407="základní",J407,0)</f>
        <v>0</v>
      </c>
      <c r="BF407" s="238">
        <f>IF(N407="snížená",J407,0)</f>
        <v>0</v>
      </c>
      <c r="BG407" s="238">
        <f>IF(N407="zákl. přenesená",J407,0)</f>
        <v>0</v>
      </c>
      <c r="BH407" s="238">
        <f>IF(N407="sníž. přenesená",J407,0)</f>
        <v>0</v>
      </c>
      <c r="BI407" s="238">
        <f>IF(N407="nulová",J407,0)</f>
        <v>0</v>
      </c>
      <c r="BJ407" s="17" t="s">
        <v>86</v>
      </c>
      <c r="BK407" s="238">
        <f>ROUND(I407*H407,2)</f>
        <v>0</v>
      </c>
      <c r="BL407" s="17" t="s">
        <v>240</v>
      </c>
      <c r="BM407" s="237" t="s">
        <v>873</v>
      </c>
    </row>
    <row r="408" s="11" customFormat="1" ht="22.8" customHeight="1">
      <c r="B408" s="211"/>
      <c r="C408" s="212"/>
      <c r="D408" s="213" t="s">
        <v>76</v>
      </c>
      <c r="E408" s="224" t="s">
        <v>514</v>
      </c>
      <c r="F408" s="224" t="s">
        <v>515</v>
      </c>
      <c r="G408" s="212"/>
      <c r="H408" s="212"/>
      <c r="I408" s="215"/>
      <c r="J408" s="225">
        <f>BK408</f>
        <v>0</v>
      </c>
      <c r="K408" s="212"/>
      <c r="L408" s="216"/>
      <c r="M408" s="217"/>
      <c r="N408" s="218"/>
      <c r="O408" s="218"/>
      <c r="P408" s="219">
        <f>SUM(P409:P412)</f>
        <v>0</v>
      </c>
      <c r="Q408" s="218"/>
      <c r="R408" s="219">
        <f>SUM(R409:R412)</f>
        <v>0</v>
      </c>
      <c r="S408" s="218"/>
      <c r="T408" s="220">
        <f>SUM(T409:T412)</f>
        <v>0.54179999999999995</v>
      </c>
      <c r="AR408" s="221" t="s">
        <v>86</v>
      </c>
      <c r="AT408" s="222" t="s">
        <v>76</v>
      </c>
      <c r="AU408" s="222" t="s">
        <v>82</v>
      </c>
      <c r="AY408" s="221" t="s">
        <v>138</v>
      </c>
      <c r="BK408" s="223">
        <f>SUM(BK409:BK412)</f>
        <v>0</v>
      </c>
    </row>
    <row r="409" s="1" customFormat="1" ht="16.5" customHeight="1">
      <c r="B409" s="38"/>
      <c r="C409" s="226" t="s">
        <v>505</v>
      </c>
      <c r="D409" s="226" t="s">
        <v>141</v>
      </c>
      <c r="E409" s="227" t="s">
        <v>517</v>
      </c>
      <c r="F409" s="228" t="s">
        <v>518</v>
      </c>
      <c r="G409" s="229" t="s">
        <v>144</v>
      </c>
      <c r="H409" s="230">
        <v>30.100000000000001</v>
      </c>
      <c r="I409" s="231"/>
      <c r="J409" s="232">
        <f>ROUND(I409*H409,2)</f>
        <v>0</v>
      </c>
      <c r="K409" s="228" t="s">
        <v>158</v>
      </c>
      <c r="L409" s="43"/>
      <c r="M409" s="233" t="s">
        <v>1</v>
      </c>
      <c r="N409" s="234" t="s">
        <v>43</v>
      </c>
      <c r="O409" s="86"/>
      <c r="P409" s="235">
        <f>O409*H409</f>
        <v>0</v>
      </c>
      <c r="Q409" s="235">
        <v>0</v>
      </c>
      <c r="R409" s="235">
        <f>Q409*H409</f>
        <v>0</v>
      </c>
      <c r="S409" s="235">
        <v>0.017999999999999999</v>
      </c>
      <c r="T409" s="236">
        <f>S409*H409</f>
        <v>0.54179999999999995</v>
      </c>
      <c r="AR409" s="237" t="s">
        <v>240</v>
      </c>
      <c r="AT409" s="237" t="s">
        <v>141</v>
      </c>
      <c r="AU409" s="237" t="s">
        <v>86</v>
      </c>
      <c r="AY409" s="17" t="s">
        <v>138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86</v>
      </c>
      <c r="BK409" s="238">
        <f>ROUND(I409*H409,2)</f>
        <v>0</v>
      </c>
      <c r="BL409" s="17" t="s">
        <v>240</v>
      </c>
      <c r="BM409" s="237" t="s">
        <v>519</v>
      </c>
    </row>
    <row r="410" s="12" customFormat="1">
      <c r="B410" s="239"/>
      <c r="C410" s="240"/>
      <c r="D410" s="241" t="s">
        <v>148</v>
      </c>
      <c r="E410" s="242" t="s">
        <v>1</v>
      </c>
      <c r="F410" s="243" t="s">
        <v>800</v>
      </c>
      <c r="G410" s="240"/>
      <c r="H410" s="244">
        <v>15.48</v>
      </c>
      <c r="I410" s="245"/>
      <c r="J410" s="240"/>
      <c r="K410" s="240"/>
      <c r="L410" s="246"/>
      <c r="M410" s="247"/>
      <c r="N410" s="248"/>
      <c r="O410" s="248"/>
      <c r="P410" s="248"/>
      <c r="Q410" s="248"/>
      <c r="R410" s="248"/>
      <c r="S410" s="248"/>
      <c r="T410" s="249"/>
      <c r="AT410" s="250" t="s">
        <v>148</v>
      </c>
      <c r="AU410" s="250" t="s">
        <v>86</v>
      </c>
      <c r="AV410" s="12" t="s">
        <v>86</v>
      </c>
      <c r="AW410" s="12" t="s">
        <v>33</v>
      </c>
      <c r="AX410" s="12" t="s">
        <v>77</v>
      </c>
      <c r="AY410" s="250" t="s">
        <v>138</v>
      </c>
    </row>
    <row r="411" s="12" customFormat="1">
      <c r="B411" s="239"/>
      <c r="C411" s="240"/>
      <c r="D411" s="241" t="s">
        <v>148</v>
      </c>
      <c r="E411" s="242" t="s">
        <v>1</v>
      </c>
      <c r="F411" s="243" t="s">
        <v>801</v>
      </c>
      <c r="G411" s="240"/>
      <c r="H411" s="244">
        <v>14.619999999999999</v>
      </c>
      <c r="I411" s="245"/>
      <c r="J411" s="240"/>
      <c r="K411" s="240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148</v>
      </c>
      <c r="AU411" s="250" t="s">
        <v>86</v>
      </c>
      <c r="AV411" s="12" t="s">
        <v>86</v>
      </c>
      <c r="AW411" s="12" t="s">
        <v>33</v>
      </c>
      <c r="AX411" s="12" t="s">
        <v>77</v>
      </c>
      <c r="AY411" s="250" t="s">
        <v>138</v>
      </c>
    </row>
    <row r="412" s="13" customFormat="1">
      <c r="B412" s="251"/>
      <c r="C412" s="252"/>
      <c r="D412" s="241" t="s">
        <v>148</v>
      </c>
      <c r="E412" s="253" t="s">
        <v>1</v>
      </c>
      <c r="F412" s="254" t="s">
        <v>155</v>
      </c>
      <c r="G412" s="252"/>
      <c r="H412" s="255">
        <v>30.100000000000001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AT412" s="261" t="s">
        <v>148</v>
      </c>
      <c r="AU412" s="261" t="s">
        <v>86</v>
      </c>
      <c r="AV412" s="13" t="s">
        <v>146</v>
      </c>
      <c r="AW412" s="13" t="s">
        <v>33</v>
      </c>
      <c r="AX412" s="13" t="s">
        <v>82</v>
      </c>
      <c r="AY412" s="261" t="s">
        <v>138</v>
      </c>
    </row>
    <row r="413" s="11" customFormat="1" ht="22.8" customHeight="1">
      <c r="B413" s="211"/>
      <c r="C413" s="212"/>
      <c r="D413" s="213" t="s">
        <v>76</v>
      </c>
      <c r="E413" s="224" t="s">
        <v>520</v>
      </c>
      <c r="F413" s="224" t="s">
        <v>521</v>
      </c>
      <c r="G413" s="212"/>
      <c r="H413" s="212"/>
      <c r="I413" s="215"/>
      <c r="J413" s="225">
        <f>BK413</f>
        <v>0</v>
      </c>
      <c r="K413" s="212"/>
      <c r="L413" s="216"/>
      <c r="M413" s="217"/>
      <c r="N413" s="218"/>
      <c r="O413" s="218"/>
      <c r="P413" s="219">
        <f>SUM(P414:P450)</f>
        <v>0</v>
      </c>
      <c r="Q413" s="218"/>
      <c r="R413" s="219">
        <f>SUM(R414:R450)</f>
        <v>0.21875</v>
      </c>
      <c r="S413" s="218"/>
      <c r="T413" s="220">
        <f>SUM(T414:T450)</f>
        <v>0</v>
      </c>
      <c r="AR413" s="221" t="s">
        <v>86</v>
      </c>
      <c r="AT413" s="222" t="s">
        <v>76</v>
      </c>
      <c r="AU413" s="222" t="s">
        <v>82</v>
      </c>
      <c r="AY413" s="221" t="s">
        <v>138</v>
      </c>
      <c r="BK413" s="223">
        <f>SUM(BK414:BK450)</f>
        <v>0</v>
      </c>
    </row>
    <row r="414" s="1" customFormat="1" ht="48" customHeight="1">
      <c r="B414" s="38"/>
      <c r="C414" s="226" t="s">
        <v>510</v>
      </c>
      <c r="D414" s="226" t="s">
        <v>141</v>
      </c>
      <c r="E414" s="227" t="s">
        <v>523</v>
      </c>
      <c r="F414" s="228" t="s">
        <v>524</v>
      </c>
      <c r="G414" s="229" t="s">
        <v>360</v>
      </c>
      <c r="H414" s="230">
        <v>1</v>
      </c>
      <c r="I414" s="231"/>
      <c r="J414" s="232">
        <f>ROUND(I414*H414,2)</f>
        <v>0</v>
      </c>
      <c r="K414" s="228" t="s">
        <v>1</v>
      </c>
      <c r="L414" s="43"/>
      <c r="M414" s="233" t="s">
        <v>1</v>
      </c>
      <c r="N414" s="234" t="s">
        <v>43</v>
      </c>
      <c r="O414" s="86"/>
      <c r="P414" s="235">
        <f>O414*H414</f>
        <v>0</v>
      </c>
      <c r="Q414" s="235">
        <v>0</v>
      </c>
      <c r="R414" s="235">
        <f>Q414*H414</f>
        <v>0</v>
      </c>
      <c r="S414" s="235">
        <v>0</v>
      </c>
      <c r="T414" s="236">
        <f>S414*H414</f>
        <v>0</v>
      </c>
      <c r="AR414" s="237" t="s">
        <v>240</v>
      </c>
      <c r="AT414" s="237" t="s">
        <v>141</v>
      </c>
      <c r="AU414" s="237" t="s">
        <v>86</v>
      </c>
      <c r="AY414" s="17" t="s">
        <v>138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7" t="s">
        <v>86</v>
      </c>
      <c r="BK414" s="238">
        <f>ROUND(I414*H414,2)</f>
        <v>0</v>
      </c>
      <c r="BL414" s="17" t="s">
        <v>240</v>
      </c>
      <c r="BM414" s="237" t="s">
        <v>525</v>
      </c>
    </row>
    <row r="415" s="1" customFormat="1" ht="24" customHeight="1">
      <c r="B415" s="38"/>
      <c r="C415" s="226" t="s">
        <v>516</v>
      </c>
      <c r="D415" s="226" t="s">
        <v>141</v>
      </c>
      <c r="E415" s="227" t="s">
        <v>527</v>
      </c>
      <c r="F415" s="228" t="s">
        <v>528</v>
      </c>
      <c r="G415" s="229" t="s">
        <v>385</v>
      </c>
      <c r="H415" s="230">
        <v>6</v>
      </c>
      <c r="I415" s="231"/>
      <c r="J415" s="232">
        <f>ROUND(I415*H415,2)</f>
        <v>0</v>
      </c>
      <c r="K415" s="228" t="s">
        <v>158</v>
      </c>
      <c r="L415" s="43"/>
      <c r="M415" s="233" t="s">
        <v>1</v>
      </c>
      <c r="N415" s="234" t="s">
        <v>43</v>
      </c>
      <c r="O415" s="86"/>
      <c r="P415" s="235">
        <f>O415*H415</f>
        <v>0</v>
      </c>
      <c r="Q415" s="235">
        <v>0</v>
      </c>
      <c r="R415" s="235">
        <f>Q415*H415</f>
        <v>0</v>
      </c>
      <c r="S415" s="235">
        <v>0</v>
      </c>
      <c r="T415" s="236">
        <f>S415*H415</f>
        <v>0</v>
      </c>
      <c r="AR415" s="237" t="s">
        <v>240</v>
      </c>
      <c r="AT415" s="237" t="s">
        <v>141</v>
      </c>
      <c r="AU415" s="237" t="s">
        <v>86</v>
      </c>
      <c r="AY415" s="17" t="s">
        <v>138</v>
      </c>
      <c r="BE415" s="238">
        <f>IF(N415="základní",J415,0)</f>
        <v>0</v>
      </c>
      <c r="BF415" s="238">
        <f>IF(N415="snížená",J415,0)</f>
        <v>0</v>
      </c>
      <c r="BG415" s="238">
        <f>IF(N415="zákl. přenesená",J415,0)</f>
        <v>0</v>
      </c>
      <c r="BH415" s="238">
        <f>IF(N415="sníž. přenesená",J415,0)</f>
        <v>0</v>
      </c>
      <c r="BI415" s="238">
        <f>IF(N415="nulová",J415,0)</f>
        <v>0</v>
      </c>
      <c r="BJ415" s="17" t="s">
        <v>86</v>
      </c>
      <c r="BK415" s="238">
        <f>ROUND(I415*H415,2)</f>
        <v>0</v>
      </c>
      <c r="BL415" s="17" t="s">
        <v>240</v>
      </c>
      <c r="BM415" s="237" t="s">
        <v>529</v>
      </c>
    </row>
    <row r="416" s="12" customFormat="1">
      <c r="B416" s="239"/>
      <c r="C416" s="240"/>
      <c r="D416" s="241" t="s">
        <v>148</v>
      </c>
      <c r="E416" s="242" t="s">
        <v>1</v>
      </c>
      <c r="F416" s="243" t="s">
        <v>530</v>
      </c>
      <c r="G416" s="240"/>
      <c r="H416" s="244">
        <v>2</v>
      </c>
      <c r="I416" s="245"/>
      <c r="J416" s="240"/>
      <c r="K416" s="240"/>
      <c r="L416" s="246"/>
      <c r="M416" s="247"/>
      <c r="N416" s="248"/>
      <c r="O416" s="248"/>
      <c r="P416" s="248"/>
      <c r="Q416" s="248"/>
      <c r="R416" s="248"/>
      <c r="S416" s="248"/>
      <c r="T416" s="249"/>
      <c r="AT416" s="250" t="s">
        <v>148</v>
      </c>
      <c r="AU416" s="250" t="s">
        <v>86</v>
      </c>
      <c r="AV416" s="12" t="s">
        <v>86</v>
      </c>
      <c r="AW416" s="12" t="s">
        <v>33</v>
      </c>
      <c r="AX416" s="12" t="s">
        <v>77</v>
      </c>
      <c r="AY416" s="250" t="s">
        <v>138</v>
      </c>
    </row>
    <row r="417" s="12" customFormat="1">
      <c r="B417" s="239"/>
      <c r="C417" s="240"/>
      <c r="D417" s="241" t="s">
        <v>148</v>
      </c>
      <c r="E417" s="242" t="s">
        <v>1</v>
      </c>
      <c r="F417" s="243" t="s">
        <v>874</v>
      </c>
      <c r="G417" s="240"/>
      <c r="H417" s="244">
        <v>4</v>
      </c>
      <c r="I417" s="245"/>
      <c r="J417" s="240"/>
      <c r="K417" s="240"/>
      <c r="L417" s="246"/>
      <c r="M417" s="247"/>
      <c r="N417" s="248"/>
      <c r="O417" s="248"/>
      <c r="P417" s="248"/>
      <c r="Q417" s="248"/>
      <c r="R417" s="248"/>
      <c r="S417" s="248"/>
      <c r="T417" s="249"/>
      <c r="AT417" s="250" t="s">
        <v>148</v>
      </c>
      <c r="AU417" s="250" t="s">
        <v>86</v>
      </c>
      <c r="AV417" s="12" t="s">
        <v>86</v>
      </c>
      <c r="AW417" s="12" t="s">
        <v>33</v>
      </c>
      <c r="AX417" s="12" t="s">
        <v>77</v>
      </c>
      <c r="AY417" s="250" t="s">
        <v>138</v>
      </c>
    </row>
    <row r="418" s="13" customFormat="1">
      <c r="B418" s="251"/>
      <c r="C418" s="252"/>
      <c r="D418" s="241" t="s">
        <v>148</v>
      </c>
      <c r="E418" s="253" t="s">
        <v>1</v>
      </c>
      <c r="F418" s="254" t="s">
        <v>155</v>
      </c>
      <c r="G418" s="252"/>
      <c r="H418" s="255">
        <v>6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AT418" s="261" t="s">
        <v>148</v>
      </c>
      <c r="AU418" s="261" t="s">
        <v>86</v>
      </c>
      <c r="AV418" s="13" t="s">
        <v>146</v>
      </c>
      <c r="AW418" s="13" t="s">
        <v>33</v>
      </c>
      <c r="AX418" s="13" t="s">
        <v>82</v>
      </c>
      <c r="AY418" s="261" t="s">
        <v>138</v>
      </c>
    </row>
    <row r="419" s="1" customFormat="1" ht="24" customHeight="1">
      <c r="B419" s="38"/>
      <c r="C419" s="283" t="s">
        <v>522</v>
      </c>
      <c r="D419" s="283" t="s">
        <v>342</v>
      </c>
      <c r="E419" s="284" t="s">
        <v>533</v>
      </c>
      <c r="F419" s="285" t="s">
        <v>534</v>
      </c>
      <c r="G419" s="286" t="s">
        <v>385</v>
      </c>
      <c r="H419" s="287">
        <v>2</v>
      </c>
      <c r="I419" s="288"/>
      <c r="J419" s="289">
        <f>ROUND(I419*H419,2)</f>
        <v>0</v>
      </c>
      <c r="K419" s="285" t="s">
        <v>158</v>
      </c>
      <c r="L419" s="290"/>
      <c r="M419" s="291" t="s">
        <v>1</v>
      </c>
      <c r="N419" s="292" t="s">
        <v>43</v>
      </c>
      <c r="O419" s="86"/>
      <c r="P419" s="235">
        <f>O419*H419</f>
        <v>0</v>
      </c>
      <c r="Q419" s="235">
        <v>0.014999999999999999</v>
      </c>
      <c r="R419" s="235">
        <f>Q419*H419</f>
        <v>0.029999999999999999</v>
      </c>
      <c r="S419" s="235">
        <v>0</v>
      </c>
      <c r="T419" s="236">
        <f>S419*H419</f>
        <v>0</v>
      </c>
      <c r="AR419" s="237" t="s">
        <v>341</v>
      </c>
      <c r="AT419" s="237" t="s">
        <v>342</v>
      </c>
      <c r="AU419" s="237" t="s">
        <v>86</v>
      </c>
      <c r="AY419" s="17" t="s">
        <v>138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7" t="s">
        <v>86</v>
      </c>
      <c r="BK419" s="238">
        <f>ROUND(I419*H419,2)</f>
        <v>0</v>
      </c>
      <c r="BL419" s="17" t="s">
        <v>240</v>
      </c>
      <c r="BM419" s="237" t="s">
        <v>535</v>
      </c>
    </row>
    <row r="420" s="12" customFormat="1">
      <c r="B420" s="239"/>
      <c r="C420" s="240"/>
      <c r="D420" s="241" t="s">
        <v>148</v>
      </c>
      <c r="E420" s="242" t="s">
        <v>1</v>
      </c>
      <c r="F420" s="243" t="s">
        <v>536</v>
      </c>
      <c r="G420" s="240"/>
      <c r="H420" s="244">
        <v>1</v>
      </c>
      <c r="I420" s="245"/>
      <c r="J420" s="240"/>
      <c r="K420" s="240"/>
      <c r="L420" s="246"/>
      <c r="M420" s="247"/>
      <c r="N420" s="248"/>
      <c r="O420" s="248"/>
      <c r="P420" s="248"/>
      <c r="Q420" s="248"/>
      <c r="R420" s="248"/>
      <c r="S420" s="248"/>
      <c r="T420" s="249"/>
      <c r="AT420" s="250" t="s">
        <v>148</v>
      </c>
      <c r="AU420" s="250" t="s">
        <v>86</v>
      </c>
      <c r="AV420" s="12" t="s">
        <v>86</v>
      </c>
      <c r="AW420" s="12" t="s">
        <v>33</v>
      </c>
      <c r="AX420" s="12" t="s">
        <v>77</v>
      </c>
      <c r="AY420" s="250" t="s">
        <v>138</v>
      </c>
    </row>
    <row r="421" s="12" customFormat="1">
      <c r="B421" s="239"/>
      <c r="C421" s="240"/>
      <c r="D421" s="241" t="s">
        <v>148</v>
      </c>
      <c r="E421" s="242" t="s">
        <v>1</v>
      </c>
      <c r="F421" s="243" t="s">
        <v>509</v>
      </c>
      <c r="G421" s="240"/>
      <c r="H421" s="244">
        <v>1</v>
      </c>
      <c r="I421" s="245"/>
      <c r="J421" s="240"/>
      <c r="K421" s="240"/>
      <c r="L421" s="246"/>
      <c r="M421" s="247"/>
      <c r="N421" s="248"/>
      <c r="O421" s="248"/>
      <c r="P421" s="248"/>
      <c r="Q421" s="248"/>
      <c r="R421" s="248"/>
      <c r="S421" s="248"/>
      <c r="T421" s="249"/>
      <c r="AT421" s="250" t="s">
        <v>148</v>
      </c>
      <c r="AU421" s="250" t="s">
        <v>86</v>
      </c>
      <c r="AV421" s="12" t="s">
        <v>86</v>
      </c>
      <c r="AW421" s="12" t="s">
        <v>33</v>
      </c>
      <c r="AX421" s="12" t="s">
        <v>77</v>
      </c>
      <c r="AY421" s="250" t="s">
        <v>138</v>
      </c>
    </row>
    <row r="422" s="13" customFormat="1">
      <c r="B422" s="251"/>
      <c r="C422" s="252"/>
      <c r="D422" s="241" t="s">
        <v>148</v>
      </c>
      <c r="E422" s="253" t="s">
        <v>1</v>
      </c>
      <c r="F422" s="254" t="s">
        <v>155</v>
      </c>
      <c r="G422" s="252"/>
      <c r="H422" s="255">
        <v>2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AT422" s="261" t="s">
        <v>148</v>
      </c>
      <c r="AU422" s="261" t="s">
        <v>86</v>
      </c>
      <c r="AV422" s="13" t="s">
        <v>146</v>
      </c>
      <c r="AW422" s="13" t="s">
        <v>33</v>
      </c>
      <c r="AX422" s="13" t="s">
        <v>82</v>
      </c>
      <c r="AY422" s="261" t="s">
        <v>138</v>
      </c>
    </row>
    <row r="423" s="1" customFormat="1" ht="24" customHeight="1">
      <c r="B423" s="38"/>
      <c r="C423" s="283" t="s">
        <v>526</v>
      </c>
      <c r="D423" s="283" t="s">
        <v>342</v>
      </c>
      <c r="E423" s="284" t="s">
        <v>538</v>
      </c>
      <c r="F423" s="285" t="s">
        <v>539</v>
      </c>
      <c r="G423" s="286" t="s">
        <v>385</v>
      </c>
      <c r="H423" s="287">
        <v>3</v>
      </c>
      <c r="I423" s="288"/>
      <c r="J423" s="289">
        <f>ROUND(I423*H423,2)</f>
        <v>0</v>
      </c>
      <c r="K423" s="285" t="s">
        <v>158</v>
      </c>
      <c r="L423" s="290"/>
      <c r="M423" s="291" t="s">
        <v>1</v>
      </c>
      <c r="N423" s="292" t="s">
        <v>43</v>
      </c>
      <c r="O423" s="86"/>
      <c r="P423" s="235">
        <f>O423*H423</f>
        <v>0</v>
      </c>
      <c r="Q423" s="235">
        <v>0.021000000000000001</v>
      </c>
      <c r="R423" s="235">
        <f>Q423*H423</f>
        <v>0.063</v>
      </c>
      <c r="S423" s="235">
        <v>0</v>
      </c>
      <c r="T423" s="236">
        <f>S423*H423</f>
        <v>0</v>
      </c>
      <c r="AR423" s="237" t="s">
        <v>341</v>
      </c>
      <c r="AT423" s="237" t="s">
        <v>342</v>
      </c>
      <c r="AU423" s="237" t="s">
        <v>86</v>
      </c>
      <c r="AY423" s="17" t="s">
        <v>138</v>
      </c>
      <c r="BE423" s="238">
        <f>IF(N423="základní",J423,0)</f>
        <v>0</v>
      </c>
      <c r="BF423" s="238">
        <f>IF(N423="snížená",J423,0)</f>
        <v>0</v>
      </c>
      <c r="BG423" s="238">
        <f>IF(N423="zákl. přenesená",J423,0)</f>
        <v>0</v>
      </c>
      <c r="BH423" s="238">
        <f>IF(N423="sníž. přenesená",J423,0)</f>
        <v>0</v>
      </c>
      <c r="BI423" s="238">
        <f>IF(N423="nulová",J423,0)</f>
        <v>0</v>
      </c>
      <c r="BJ423" s="17" t="s">
        <v>86</v>
      </c>
      <c r="BK423" s="238">
        <f>ROUND(I423*H423,2)</f>
        <v>0</v>
      </c>
      <c r="BL423" s="17" t="s">
        <v>240</v>
      </c>
      <c r="BM423" s="237" t="s">
        <v>540</v>
      </c>
    </row>
    <row r="424" s="12" customFormat="1">
      <c r="B424" s="239"/>
      <c r="C424" s="240"/>
      <c r="D424" s="241" t="s">
        <v>148</v>
      </c>
      <c r="E424" s="242" t="s">
        <v>1</v>
      </c>
      <c r="F424" s="243" t="s">
        <v>541</v>
      </c>
      <c r="G424" s="240"/>
      <c r="H424" s="244">
        <v>1</v>
      </c>
      <c r="I424" s="245"/>
      <c r="J424" s="240"/>
      <c r="K424" s="240"/>
      <c r="L424" s="246"/>
      <c r="M424" s="247"/>
      <c r="N424" s="248"/>
      <c r="O424" s="248"/>
      <c r="P424" s="248"/>
      <c r="Q424" s="248"/>
      <c r="R424" s="248"/>
      <c r="S424" s="248"/>
      <c r="T424" s="249"/>
      <c r="AT424" s="250" t="s">
        <v>148</v>
      </c>
      <c r="AU424" s="250" t="s">
        <v>86</v>
      </c>
      <c r="AV424" s="12" t="s">
        <v>86</v>
      </c>
      <c r="AW424" s="12" t="s">
        <v>33</v>
      </c>
      <c r="AX424" s="12" t="s">
        <v>77</v>
      </c>
      <c r="AY424" s="250" t="s">
        <v>138</v>
      </c>
    </row>
    <row r="425" s="12" customFormat="1">
      <c r="B425" s="239"/>
      <c r="C425" s="240"/>
      <c r="D425" s="241" t="s">
        <v>148</v>
      </c>
      <c r="E425" s="242" t="s">
        <v>1</v>
      </c>
      <c r="F425" s="243" t="s">
        <v>542</v>
      </c>
      <c r="G425" s="240"/>
      <c r="H425" s="244">
        <v>1</v>
      </c>
      <c r="I425" s="245"/>
      <c r="J425" s="240"/>
      <c r="K425" s="240"/>
      <c r="L425" s="246"/>
      <c r="M425" s="247"/>
      <c r="N425" s="248"/>
      <c r="O425" s="248"/>
      <c r="P425" s="248"/>
      <c r="Q425" s="248"/>
      <c r="R425" s="248"/>
      <c r="S425" s="248"/>
      <c r="T425" s="249"/>
      <c r="AT425" s="250" t="s">
        <v>148</v>
      </c>
      <c r="AU425" s="250" t="s">
        <v>86</v>
      </c>
      <c r="AV425" s="12" t="s">
        <v>86</v>
      </c>
      <c r="AW425" s="12" t="s">
        <v>33</v>
      </c>
      <c r="AX425" s="12" t="s">
        <v>77</v>
      </c>
      <c r="AY425" s="250" t="s">
        <v>138</v>
      </c>
    </row>
    <row r="426" s="12" customFormat="1">
      <c r="B426" s="239"/>
      <c r="C426" s="240"/>
      <c r="D426" s="241" t="s">
        <v>148</v>
      </c>
      <c r="E426" s="242" t="s">
        <v>1</v>
      </c>
      <c r="F426" s="243" t="s">
        <v>543</v>
      </c>
      <c r="G426" s="240"/>
      <c r="H426" s="244">
        <v>1</v>
      </c>
      <c r="I426" s="245"/>
      <c r="J426" s="240"/>
      <c r="K426" s="240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148</v>
      </c>
      <c r="AU426" s="250" t="s">
        <v>86</v>
      </c>
      <c r="AV426" s="12" t="s">
        <v>86</v>
      </c>
      <c r="AW426" s="12" t="s">
        <v>33</v>
      </c>
      <c r="AX426" s="12" t="s">
        <v>77</v>
      </c>
      <c r="AY426" s="250" t="s">
        <v>138</v>
      </c>
    </row>
    <row r="427" s="13" customFormat="1">
      <c r="B427" s="251"/>
      <c r="C427" s="252"/>
      <c r="D427" s="241" t="s">
        <v>148</v>
      </c>
      <c r="E427" s="253" t="s">
        <v>1</v>
      </c>
      <c r="F427" s="254" t="s">
        <v>155</v>
      </c>
      <c r="G427" s="252"/>
      <c r="H427" s="255">
        <v>3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AT427" s="261" t="s">
        <v>148</v>
      </c>
      <c r="AU427" s="261" t="s">
        <v>86</v>
      </c>
      <c r="AV427" s="13" t="s">
        <v>146</v>
      </c>
      <c r="AW427" s="13" t="s">
        <v>33</v>
      </c>
      <c r="AX427" s="13" t="s">
        <v>82</v>
      </c>
      <c r="AY427" s="261" t="s">
        <v>138</v>
      </c>
    </row>
    <row r="428" s="1" customFormat="1" ht="24" customHeight="1">
      <c r="B428" s="38"/>
      <c r="C428" s="283" t="s">
        <v>532</v>
      </c>
      <c r="D428" s="283" t="s">
        <v>342</v>
      </c>
      <c r="E428" s="284" t="s">
        <v>875</v>
      </c>
      <c r="F428" s="285" t="s">
        <v>876</v>
      </c>
      <c r="G428" s="286" t="s">
        <v>385</v>
      </c>
      <c r="H428" s="287">
        <v>1</v>
      </c>
      <c r="I428" s="288"/>
      <c r="J428" s="289">
        <f>ROUND(I428*H428,2)</f>
        <v>0</v>
      </c>
      <c r="K428" s="285" t="s">
        <v>145</v>
      </c>
      <c r="L428" s="290"/>
      <c r="M428" s="291" t="s">
        <v>1</v>
      </c>
      <c r="N428" s="292" t="s">
        <v>43</v>
      </c>
      <c r="O428" s="86"/>
      <c r="P428" s="235">
        <f>O428*H428</f>
        <v>0</v>
      </c>
      <c r="Q428" s="235">
        <v>0.018499999999999999</v>
      </c>
      <c r="R428" s="235">
        <f>Q428*H428</f>
        <v>0.018499999999999999</v>
      </c>
      <c r="S428" s="235">
        <v>0</v>
      </c>
      <c r="T428" s="236">
        <f>S428*H428</f>
        <v>0</v>
      </c>
      <c r="AR428" s="237" t="s">
        <v>341</v>
      </c>
      <c r="AT428" s="237" t="s">
        <v>342</v>
      </c>
      <c r="AU428" s="237" t="s">
        <v>86</v>
      </c>
      <c r="AY428" s="17" t="s">
        <v>138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7" t="s">
        <v>86</v>
      </c>
      <c r="BK428" s="238">
        <f>ROUND(I428*H428,2)</f>
        <v>0</v>
      </c>
      <c r="BL428" s="17" t="s">
        <v>240</v>
      </c>
      <c r="BM428" s="237" t="s">
        <v>877</v>
      </c>
    </row>
    <row r="429" s="12" customFormat="1">
      <c r="B429" s="239"/>
      <c r="C429" s="240"/>
      <c r="D429" s="241" t="s">
        <v>148</v>
      </c>
      <c r="E429" s="242" t="s">
        <v>1</v>
      </c>
      <c r="F429" s="243" t="s">
        <v>878</v>
      </c>
      <c r="G429" s="240"/>
      <c r="H429" s="244">
        <v>1</v>
      </c>
      <c r="I429" s="245"/>
      <c r="J429" s="240"/>
      <c r="K429" s="240"/>
      <c r="L429" s="246"/>
      <c r="M429" s="247"/>
      <c r="N429" s="248"/>
      <c r="O429" s="248"/>
      <c r="P429" s="248"/>
      <c r="Q429" s="248"/>
      <c r="R429" s="248"/>
      <c r="S429" s="248"/>
      <c r="T429" s="249"/>
      <c r="AT429" s="250" t="s">
        <v>148</v>
      </c>
      <c r="AU429" s="250" t="s">
        <v>86</v>
      </c>
      <c r="AV429" s="12" t="s">
        <v>86</v>
      </c>
      <c r="AW429" s="12" t="s">
        <v>33</v>
      </c>
      <c r="AX429" s="12" t="s">
        <v>82</v>
      </c>
      <c r="AY429" s="250" t="s">
        <v>138</v>
      </c>
    </row>
    <row r="430" s="1" customFormat="1" ht="16.5" customHeight="1">
      <c r="B430" s="38"/>
      <c r="C430" s="226" t="s">
        <v>537</v>
      </c>
      <c r="D430" s="226" t="s">
        <v>141</v>
      </c>
      <c r="E430" s="227" t="s">
        <v>545</v>
      </c>
      <c r="F430" s="228" t="s">
        <v>546</v>
      </c>
      <c r="G430" s="229" t="s">
        <v>385</v>
      </c>
      <c r="H430" s="230">
        <v>6</v>
      </c>
      <c r="I430" s="231"/>
      <c r="J430" s="232">
        <f>ROUND(I430*H430,2)</f>
        <v>0</v>
      </c>
      <c r="K430" s="228" t="s">
        <v>158</v>
      </c>
      <c r="L430" s="43"/>
      <c r="M430" s="233" t="s">
        <v>1</v>
      </c>
      <c r="N430" s="234" t="s">
        <v>43</v>
      </c>
      <c r="O430" s="86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AR430" s="237" t="s">
        <v>240</v>
      </c>
      <c r="AT430" s="237" t="s">
        <v>141</v>
      </c>
      <c r="AU430" s="237" t="s">
        <v>86</v>
      </c>
      <c r="AY430" s="17" t="s">
        <v>138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86</v>
      </c>
      <c r="BK430" s="238">
        <f>ROUND(I430*H430,2)</f>
        <v>0</v>
      </c>
      <c r="BL430" s="17" t="s">
        <v>240</v>
      </c>
      <c r="BM430" s="237" t="s">
        <v>547</v>
      </c>
    </row>
    <row r="431" s="12" customFormat="1">
      <c r="B431" s="239"/>
      <c r="C431" s="240"/>
      <c r="D431" s="241" t="s">
        <v>148</v>
      </c>
      <c r="E431" s="242" t="s">
        <v>1</v>
      </c>
      <c r="F431" s="243" t="s">
        <v>530</v>
      </c>
      <c r="G431" s="240"/>
      <c r="H431" s="244">
        <v>2</v>
      </c>
      <c r="I431" s="245"/>
      <c r="J431" s="240"/>
      <c r="K431" s="240"/>
      <c r="L431" s="246"/>
      <c r="M431" s="247"/>
      <c r="N431" s="248"/>
      <c r="O431" s="248"/>
      <c r="P431" s="248"/>
      <c r="Q431" s="248"/>
      <c r="R431" s="248"/>
      <c r="S431" s="248"/>
      <c r="T431" s="249"/>
      <c r="AT431" s="250" t="s">
        <v>148</v>
      </c>
      <c r="AU431" s="250" t="s">
        <v>86</v>
      </c>
      <c r="AV431" s="12" t="s">
        <v>86</v>
      </c>
      <c r="AW431" s="12" t="s">
        <v>33</v>
      </c>
      <c r="AX431" s="12" t="s">
        <v>77</v>
      </c>
      <c r="AY431" s="250" t="s">
        <v>138</v>
      </c>
    </row>
    <row r="432" s="12" customFormat="1">
      <c r="B432" s="239"/>
      <c r="C432" s="240"/>
      <c r="D432" s="241" t="s">
        <v>148</v>
      </c>
      <c r="E432" s="242" t="s">
        <v>1</v>
      </c>
      <c r="F432" s="243" t="s">
        <v>874</v>
      </c>
      <c r="G432" s="240"/>
      <c r="H432" s="244">
        <v>4</v>
      </c>
      <c r="I432" s="245"/>
      <c r="J432" s="240"/>
      <c r="K432" s="240"/>
      <c r="L432" s="246"/>
      <c r="M432" s="247"/>
      <c r="N432" s="248"/>
      <c r="O432" s="248"/>
      <c r="P432" s="248"/>
      <c r="Q432" s="248"/>
      <c r="R432" s="248"/>
      <c r="S432" s="248"/>
      <c r="T432" s="249"/>
      <c r="AT432" s="250" t="s">
        <v>148</v>
      </c>
      <c r="AU432" s="250" t="s">
        <v>86</v>
      </c>
      <c r="AV432" s="12" t="s">
        <v>86</v>
      </c>
      <c r="AW432" s="12" t="s">
        <v>33</v>
      </c>
      <c r="AX432" s="12" t="s">
        <v>77</v>
      </c>
      <c r="AY432" s="250" t="s">
        <v>138</v>
      </c>
    </row>
    <row r="433" s="13" customFormat="1">
      <c r="B433" s="251"/>
      <c r="C433" s="252"/>
      <c r="D433" s="241" t="s">
        <v>148</v>
      </c>
      <c r="E433" s="253" t="s">
        <v>1</v>
      </c>
      <c r="F433" s="254" t="s">
        <v>155</v>
      </c>
      <c r="G433" s="252"/>
      <c r="H433" s="255">
        <v>6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AT433" s="261" t="s">
        <v>148</v>
      </c>
      <c r="AU433" s="261" t="s">
        <v>86</v>
      </c>
      <c r="AV433" s="13" t="s">
        <v>146</v>
      </c>
      <c r="AW433" s="13" t="s">
        <v>33</v>
      </c>
      <c r="AX433" s="13" t="s">
        <v>82</v>
      </c>
      <c r="AY433" s="261" t="s">
        <v>138</v>
      </c>
    </row>
    <row r="434" s="1" customFormat="1" ht="24" customHeight="1">
      <c r="B434" s="38"/>
      <c r="C434" s="283" t="s">
        <v>544</v>
      </c>
      <c r="D434" s="283" t="s">
        <v>342</v>
      </c>
      <c r="E434" s="284" t="s">
        <v>549</v>
      </c>
      <c r="F434" s="285" t="s">
        <v>550</v>
      </c>
      <c r="G434" s="286" t="s">
        <v>385</v>
      </c>
      <c r="H434" s="287">
        <v>6</v>
      </c>
      <c r="I434" s="288"/>
      <c r="J434" s="289">
        <f>ROUND(I434*H434,2)</f>
        <v>0</v>
      </c>
      <c r="K434" s="285" t="s">
        <v>158</v>
      </c>
      <c r="L434" s="290"/>
      <c r="M434" s="291" t="s">
        <v>1</v>
      </c>
      <c r="N434" s="292" t="s">
        <v>43</v>
      </c>
      <c r="O434" s="86"/>
      <c r="P434" s="235">
        <f>O434*H434</f>
        <v>0</v>
      </c>
      <c r="Q434" s="235">
        <v>0.0011999999999999999</v>
      </c>
      <c r="R434" s="235">
        <f>Q434*H434</f>
        <v>0.0071999999999999998</v>
      </c>
      <c r="S434" s="235">
        <v>0</v>
      </c>
      <c r="T434" s="236">
        <f>S434*H434</f>
        <v>0</v>
      </c>
      <c r="AR434" s="237" t="s">
        <v>341</v>
      </c>
      <c r="AT434" s="237" t="s">
        <v>342</v>
      </c>
      <c r="AU434" s="237" t="s">
        <v>86</v>
      </c>
      <c r="AY434" s="17" t="s">
        <v>138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86</v>
      </c>
      <c r="BK434" s="238">
        <f>ROUND(I434*H434,2)</f>
        <v>0</v>
      </c>
      <c r="BL434" s="17" t="s">
        <v>240</v>
      </c>
      <c r="BM434" s="237" t="s">
        <v>551</v>
      </c>
    </row>
    <row r="435" s="12" customFormat="1">
      <c r="B435" s="239"/>
      <c r="C435" s="240"/>
      <c r="D435" s="241" t="s">
        <v>148</v>
      </c>
      <c r="E435" s="242" t="s">
        <v>1</v>
      </c>
      <c r="F435" s="243" t="s">
        <v>530</v>
      </c>
      <c r="G435" s="240"/>
      <c r="H435" s="244">
        <v>2</v>
      </c>
      <c r="I435" s="245"/>
      <c r="J435" s="240"/>
      <c r="K435" s="240"/>
      <c r="L435" s="246"/>
      <c r="M435" s="247"/>
      <c r="N435" s="248"/>
      <c r="O435" s="248"/>
      <c r="P435" s="248"/>
      <c r="Q435" s="248"/>
      <c r="R435" s="248"/>
      <c r="S435" s="248"/>
      <c r="T435" s="249"/>
      <c r="AT435" s="250" t="s">
        <v>148</v>
      </c>
      <c r="AU435" s="250" t="s">
        <v>86</v>
      </c>
      <c r="AV435" s="12" t="s">
        <v>86</v>
      </c>
      <c r="AW435" s="12" t="s">
        <v>33</v>
      </c>
      <c r="AX435" s="12" t="s">
        <v>77</v>
      </c>
      <c r="AY435" s="250" t="s">
        <v>138</v>
      </c>
    </row>
    <row r="436" s="12" customFormat="1">
      <c r="B436" s="239"/>
      <c r="C436" s="240"/>
      <c r="D436" s="241" t="s">
        <v>148</v>
      </c>
      <c r="E436" s="242" t="s">
        <v>1</v>
      </c>
      <c r="F436" s="243" t="s">
        <v>874</v>
      </c>
      <c r="G436" s="240"/>
      <c r="H436" s="244">
        <v>4</v>
      </c>
      <c r="I436" s="245"/>
      <c r="J436" s="240"/>
      <c r="K436" s="240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148</v>
      </c>
      <c r="AU436" s="250" t="s">
        <v>86</v>
      </c>
      <c r="AV436" s="12" t="s">
        <v>86</v>
      </c>
      <c r="AW436" s="12" t="s">
        <v>33</v>
      </c>
      <c r="AX436" s="12" t="s">
        <v>77</v>
      </c>
      <c r="AY436" s="250" t="s">
        <v>138</v>
      </c>
    </row>
    <row r="437" s="13" customFormat="1">
      <c r="B437" s="251"/>
      <c r="C437" s="252"/>
      <c r="D437" s="241" t="s">
        <v>148</v>
      </c>
      <c r="E437" s="253" t="s">
        <v>1</v>
      </c>
      <c r="F437" s="254" t="s">
        <v>155</v>
      </c>
      <c r="G437" s="252"/>
      <c r="H437" s="255">
        <v>6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AT437" s="261" t="s">
        <v>148</v>
      </c>
      <c r="AU437" s="261" t="s">
        <v>86</v>
      </c>
      <c r="AV437" s="13" t="s">
        <v>146</v>
      </c>
      <c r="AW437" s="13" t="s">
        <v>33</v>
      </c>
      <c r="AX437" s="13" t="s">
        <v>82</v>
      </c>
      <c r="AY437" s="261" t="s">
        <v>138</v>
      </c>
    </row>
    <row r="438" s="1" customFormat="1" ht="24" customHeight="1">
      <c r="B438" s="38"/>
      <c r="C438" s="226" t="s">
        <v>548</v>
      </c>
      <c r="D438" s="226" t="s">
        <v>141</v>
      </c>
      <c r="E438" s="227" t="s">
        <v>553</v>
      </c>
      <c r="F438" s="228" t="s">
        <v>554</v>
      </c>
      <c r="G438" s="229" t="s">
        <v>385</v>
      </c>
      <c r="H438" s="230">
        <v>6</v>
      </c>
      <c r="I438" s="231"/>
      <c r="J438" s="232">
        <f>ROUND(I438*H438,2)</f>
        <v>0</v>
      </c>
      <c r="K438" s="228" t="s">
        <v>158</v>
      </c>
      <c r="L438" s="43"/>
      <c r="M438" s="233" t="s">
        <v>1</v>
      </c>
      <c r="N438" s="234" t="s">
        <v>43</v>
      </c>
      <c r="O438" s="86"/>
      <c r="P438" s="235">
        <f>O438*H438</f>
        <v>0</v>
      </c>
      <c r="Q438" s="235">
        <v>0.00046999999999999999</v>
      </c>
      <c r="R438" s="235">
        <f>Q438*H438</f>
        <v>0.00282</v>
      </c>
      <c r="S438" s="235">
        <v>0</v>
      </c>
      <c r="T438" s="236">
        <f>S438*H438</f>
        <v>0</v>
      </c>
      <c r="AR438" s="237" t="s">
        <v>240</v>
      </c>
      <c r="AT438" s="237" t="s">
        <v>141</v>
      </c>
      <c r="AU438" s="237" t="s">
        <v>86</v>
      </c>
      <c r="AY438" s="17" t="s">
        <v>138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7" t="s">
        <v>86</v>
      </c>
      <c r="BK438" s="238">
        <f>ROUND(I438*H438,2)</f>
        <v>0</v>
      </c>
      <c r="BL438" s="17" t="s">
        <v>240</v>
      </c>
      <c r="BM438" s="237" t="s">
        <v>555</v>
      </c>
    </row>
    <row r="439" s="12" customFormat="1">
      <c r="B439" s="239"/>
      <c r="C439" s="240"/>
      <c r="D439" s="241" t="s">
        <v>148</v>
      </c>
      <c r="E439" s="242" t="s">
        <v>1</v>
      </c>
      <c r="F439" s="243" t="s">
        <v>530</v>
      </c>
      <c r="G439" s="240"/>
      <c r="H439" s="244">
        <v>2</v>
      </c>
      <c r="I439" s="245"/>
      <c r="J439" s="240"/>
      <c r="K439" s="240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148</v>
      </c>
      <c r="AU439" s="250" t="s">
        <v>86</v>
      </c>
      <c r="AV439" s="12" t="s">
        <v>86</v>
      </c>
      <c r="AW439" s="12" t="s">
        <v>33</v>
      </c>
      <c r="AX439" s="12" t="s">
        <v>77</v>
      </c>
      <c r="AY439" s="250" t="s">
        <v>138</v>
      </c>
    </row>
    <row r="440" s="12" customFormat="1">
      <c r="B440" s="239"/>
      <c r="C440" s="240"/>
      <c r="D440" s="241" t="s">
        <v>148</v>
      </c>
      <c r="E440" s="242" t="s">
        <v>1</v>
      </c>
      <c r="F440" s="243" t="s">
        <v>874</v>
      </c>
      <c r="G440" s="240"/>
      <c r="H440" s="244">
        <v>4</v>
      </c>
      <c r="I440" s="245"/>
      <c r="J440" s="240"/>
      <c r="K440" s="240"/>
      <c r="L440" s="246"/>
      <c r="M440" s="247"/>
      <c r="N440" s="248"/>
      <c r="O440" s="248"/>
      <c r="P440" s="248"/>
      <c r="Q440" s="248"/>
      <c r="R440" s="248"/>
      <c r="S440" s="248"/>
      <c r="T440" s="249"/>
      <c r="AT440" s="250" t="s">
        <v>148</v>
      </c>
      <c r="AU440" s="250" t="s">
        <v>86</v>
      </c>
      <c r="AV440" s="12" t="s">
        <v>86</v>
      </c>
      <c r="AW440" s="12" t="s">
        <v>33</v>
      </c>
      <c r="AX440" s="12" t="s">
        <v>77</v>
      </c>
      <c r="AY440" s="250" t="s">
        <v>138</v>
      </c>
    </row>
    <row r="441" s="13" customFormat="1">
      <c r="B441" s="251"/>
      <c r="C441" s="252"/>
      <c r="D441" s="241" t="s">
        <v>148</v>
      </c>
      <c r="E441" s="253" t="s">
        <v>1</v>
      </c>
      <c r="F441" s="254" t="s">
        <v>155</v>
      </c>
      <c r="G441" s="252"/>
      <c r="H441" s="255">
        <v>6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AT441" s="261" t="s">
        <v>148</v>
      </c>
      <c r="AU441" s="261" t="s">
        <v>86</v>
      </c>
      <c r="AV441" s="13" t="s">
        <v>146</v>
      </c>
      <c r="AW441" s="13" t="s">
        <v>33</v>
      </c>
      <c r="AX441" s="13" t="s">
        <v>82</v>
      </c>
      <c r="AY441" s="261" t="s">
        <v>138</v>
      </c>
    </row>
    <row r="442" s="1" customFormat="1" ht="24" customHeight="1">
      <c r="B442" s="38"/>
      <c r="C442" s="283" t="s">
        <v>552</v>
      </c>
      <c r="D442" s="283" t="s">
        <v>342</v>
      </c>
      <c r="E442" s="284" t="s">
        <v>557</v>
      </c>
      <c r="F442" s="285" t="s">
        <v>558</v>
      </c>
      <c r="G442" s="286" t="s">
        <v>385</v>
      </c>
      <c r="H442" s="287">
        <v>6</v>
      </c>
      <c r="I442" s="288"/>
      <c r="J442" s="289">
        <f>ROUND(I442*H442,2)</f>
        <v>0</v>
      </c>
      <c r="K442" s="285" t="s">
        <v>158</v>
      </c>
      <c r="L442" s="290"/>
      <c r="M442" s="291" t="s">
        <v>1</v>
      </c>
      <c r="N442" s="292" t="s">
        <v>43</v>
      </c>
      <c r="O442" s="86"/>
      <c r="P442" s="235">
        <f>O442*H442</f>
        <v>0</v>
      </c>
      <c r="Q442" s="235">
        <v>0.016</v>
      </c>
      <c r="R442" s="235">
        <f>Q442*H442</f>
        <v>0.096000000000000002</v>
      </c>
      <c r="S442" s="235">
        <v>0</v>
      </c>
      <c r="T442" s="236">
        <f>S442*H442</f>
        <v>0</v>
      </c>
      <c r="AR442" s="237" t="s">
        <v>559</v>
      </c>
      <c r="AT442" s="237" t="s">
        <v>342</v>
      </c>
      <c r="AU442" s="237" t="s">
        <v>86</v>
      </c>
      <c r="AY442" s="17" t="s">
        <v>138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7" t="s">
        <v>86</v>
      </c>
      <c r="BK442" s="238">
        <f>ROUND(I442*H442,2)</f>
        <v>0</v>
      </c>
      <c r="BL442" s="17" t="s">
        <v>559</v>
      </c>
      <c r="BM442" s="237" t="s">
        <v>560</v>
      </c>
    </row>
    <row r="443" s="12" customFormat="1">
      <c r="B443" s="239"/>
      <c r="C443" s="240"/>
      <c r="D443" s="241" t="s">
        <v>148</v>
      </c>
      <c r="E443" s="242" t="s">
        <v>1</v>
      </c>
      <c r="F443" s="243" t="s">
        <v>530</v>
      </c>
      <c r="G443" s="240"/>
      <c r="H443" s="244">
        <v>2</v>
      </c>
      <c r="I443" s="245"/>
      <c r="J443" s="240"/>
      <c r="K443" s="240"/>
      <c r="L443" s="246"/>
      <c r="M443" s="247"/>
      <c r="N443" s="248"/>
      <c r="O443" s="248"/>
      <c r="P443" s="248"/>
      <c r="Q443" s="248"/>
      <c r="R443" s="248"/>
      <c r="S443" s="248"/>
      <c r="T443" s="249"/>
      <c r="AT443" s="250" t="s">
        <v>148</v>
      </c>
      <c r="AU443" s="250" t="s">
        <v>86</v>
      </c>
      <c r="AV443" s="12" t="s">
        <v>86</v>
      </c>
      <c r="AW443" s="12" t="s">
        <v>33</v>
      </c>
      <c r="AX443" s="12" t="s">
        <v>77</v>
      </c>
      <c r="AY443" s="250" t="s">
        <v>138</v>
      </c>
    </row>
    <row r="444" s="12" customFormat="1">
      <c r="B444" s="239"/>
      <c r="C444" s="240"/>
      <c r="D444" s="241" t="s">
        <v>148</v>
      </c>
      <c r="E444" s="242" t="s">
        <v>1</v>
      </c>
      <c r="F444" s="243" t="s">
        <v>874</v>
      </c>
      <c r="G444" s="240"/>
      <c r="H444" s="244">
        <v>4</v>
      </c>
      <c r="I444" s="245"/>
      <c r="J444" s="240"/>
      <c r="K444" s="240"/>
      <c r="L444" s="246"/>
      <c r="M444" s="247"/>
      <c r="N444" s="248"/>
      <c r="O444" s="248"/>
      <c r="P444" s="248"/>
      <c r="Q444" s="248"/>
      <c r="R444" s="248"/>
      <c r="S444" s="248"/>
      <c r="T444" s="249"/>
      <c r="AT444" s="250" t="s">
        <v>148</v>
      </c>
      <c r="AU444" s="250" t="s">
        <v>86</v>
      </c>
      <c r="AV444" s="12" t="s">
        <v>86</v>
      </c>
      <c r="AW444" s="12" t="s">
        <v>33</v>
      </c>
      <c r="AX444" s="12" t="s">
        <v>77</v>
      </c>
      <c r="AY444" s="250" t="s">
        <v>138</v>
      </c>
    </row>
    <row r="445" s="13" customFormat="1">
      <c r="B445" s="251"/>
      <c r="C445" s="252"/>
      <c r="D445" s="241" t="s">
        <v>148</v>
      </c>
      <c r="E445" s="253" t="s">
        <v>1</v>
      </c>
      <c r="F445" s="254" t="s">
        <v>155</v>
      </c>
      <c r="G445" s="252"/>
      <c r="H445" s="255">
        <v>6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AT445" s="261" t="s">
        <v>148</v>
      </c>
      <c r="AU445" s="261" t="s">
        <v>86</v>
      </c>
      <c r="AV445" s="13" t="s">
        <v>146</v>
      </c>
      <c r="AW445" s="13" t="s">
        <v>33</v>
      </c>
      <c r="AX445" s="13" t="s">
        <v>82</v>
      </c>
      <c r="AY445" s="261" t="s">
        <v>138</v>
      </c>
    </row>
    <row r="446" s="1" customFormat="1" ht="24" customHeight="1">
      <c r="B446" s="38"/>
      <c r="C446" s="226" t="s">
        <v>556</v>
      </c>
      <c r="D446" s="226" t="s">
        <v>141</v>
      </c>
      <c r="E446" s="227" t="s">
        <v>562</v>
      </c>
      <c r="F446" s="228" t="s">
        <v>563</v>
      </c>
      <c r="G446" s="229" t="s">
        <v>385</v>
      </c>
      <c r="H446" s="230">
        <v>1</v>
      </c>
      <c r="I446" s="231"/>
      <c r="J446" s="232">
        <f>ROUND(I446*H446,2)</f>
        <v>0</v>
      </c>
      <c r="K446" s="228" t="s">
        <v>158</v>
      </c>
      <c r="L446" s="43"/>
      <c r="M446" s="233" t="s">
        <v>1</v>
      </c>
      <c r="N446" s="234" t="s">
        <v>43</v>
      </c>
      <c r="O446" s="86"/>
      <c r="P446" s="235">
        <f>O446*H446</f>
        <v>0</v>
      </c>
      <c r="Q446" s="235">
        <v>0</v>
      </c>
      <c r="R446" s="235">
        <f>Q446*H446</f>
        <v>0</v>
      </c>
      <c r="S446" s="235">
        <v>0</v>
      </c>
      <c r="T446" s="236">
        <f>S446*H446</f>
        <v>0</v>
      </c>
      <c r="AR446" s="237" t="s">
        <v>240</v>
      </c>
      <c r="AT446" s="237" t="s">
        <v>141</v>
      </c>
      <c r="AU446" s="237" t="s">
        <v>86</v>
      </c>
      <c r="AY446" s="17" t="s">
        <v>138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7" t="s">
        <v>86</v>
      </c>
      <c r="BK446" s="238">
        <f>ROUND(I446*H446,2)</f>
        <v>0</v>
      </c>
      <c r="BL446" s="17" t="s">
        <v>240</v>
      </c>
      <c r="BM446" s="237" t="s">
        <v>564</v>
      </c>
    </row>
    <row r="447" s="12" customFormat="1">
      <c r="B447" s="239"/>
      <c r="C447" s="240"/>
      <c r="D447" s="241" t="s">
        <v>148</v>
      </c>
      <c r="E447" s="242" t="s">
        <v>1</v>
      </c>
      <c r="F447" s="243" t="s">
        <v>565</v>
      </c>
      <c r="G447" s="240"/>
      <c r="H447" s="244">
        <v>1</v>
      </c>
      <c r="I447" s="245"/>
      <c r="J447" s="240"/>
      <c r="K447" s="240"/>
      <c r="L447" s="246"/>
      <c r="M447" s="247"/>
      <c r="N447" s="248"/>
      <c r="O447" s="248"/>
      <c r="P447" s="248"/>
      <c r="Q447" s="248"/>
      <c r="R447" s="248"/>
      <c r="S447" s="248"/>
      <c r="T447" s="249"/>
      <c r="AT447" s="250" t="s">
        <v>148</v>
      </c>
      <c r="AU447" s="250" t="s">
        <v>86</v>
      </c>
      <c r="AV447" s="12" t="s">
        <v>86</v>
      </c>
      <c r="AW447" s="12" t="s">
        <v>33</v>
      </c>
      <c r="AX447" s="12" t="s">
        <v>82</v>
      </c>
      <c r="AY447" s="250" t="s">
        <v>138</v>
      </c>
    </row>
    <row r="448" s="1" customFormat="1" ht="16.5" customHeight="1">
      <c r="B448" s="38"/>
      <c r="C448" s="283" t="s">
        <v>561</v>
      </c>
      <c r="D448" s="283" t="s">
        <v>342</v>
      </c>
      <c r="E448" s="284" t="s">
        <v>567</v>
      </c>
      <c r="F448" s="285" t="s">
        <v>568</v>
      </c>
      <c r="G448" s="286" t="s">
        <v>385</v>
      </c>
      <c r="H448" s="287">
        <v>1</v>
      </c>
      <c r="I448" s="288"/>
      <c r="J448" s="289">
        <f>ROUND(I448*H448,2)</f>
        <v>0</v>
      </c>
      <c r="K448" s="285" t="s">
        <v>158</v>
      </c>
      <c r="L448" s="290"/>
      <c r="M448" s="291" t="s">
        <v>1</v>
      </c>
      <c r="N448" s="292" t="s">
        <v>43</v>
      </c>
      <c r="O448" s="86"/>
      <c r="P448" s="235">
        <f>O448*H448</f>
        <v>0</v>
      </c>
      <c r="Q448" s="235">
        <v>0.00123</v>
      </c>
      <c r="R448" s="235">
        <f>Q448*H448</f>
        <v>0.00123</v>
      </c>
      <c r="S448" s="235">
        <v>0</v>
      </c>
      <c r="T448" s="236">
        <f>S448*H448</f>
        <v>0</v>
      </c>
      <c r="AR448" s="237" t="s">
        <v>341</v>
      </c>
      <c r="AT448" s="237" t="s">
        <v>342</v>
      </c>
      <c r="AU448" s="237" t="s">
        <v>86</v>
      </c>
      <c r="AY448" s="17" t="s">
        <v>138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7" t="s">
        <v>86</v>
      </c>
      <c r="BK448" s="238">
        <f>ROUND(I448*H448,2)</f>
        <v>0</v>
      </c>
      <c r="BL448" s="17" t="s">
        <v>240</v>
      </c>
      <c r="BM448" s="237" t="s">
        <v>569</v>
      </c>
    </row>
    <row r="449" s="12" customFormat="1">
      <c r="B449" s="239"/>
      <c r="C449" s="240"/>
      <c r="D449" s="241" t="s">
        <v>148</v>
      </c>
      <c r="E449" s="242" t="s">
        <v>1</v>
      </c>
      <c r="F449" s="243" t="s">
        <v>565</v>
      </c>
      <c r="G449" s="240"/>
      <c r="H449" s="244">
        <v>1</v>
      </c>
      <c r="I449" s="245"/>
      <c r="J449" s="240"/>
      <c r="K449" s="240"/>
      <c r="L449" s="246"/>
      <c r="M449" s="247"/>
      <c r="N449" s="248"/>
      <c r="O449" s="248"/>
      <c r="P449" s="248"/>
      <c r="Q449" s="248"/>
      <c r="R449" s="248"/>
      <c r="S449" s="248"/>
      <c r="T449" s="249"/>
      <c r="AT449" s="250" t="s">
        <v>148</v>
      </c>
      <c r="AU449" s="250" t="s">
        <v>86</v>
      </c>
      <c r="AV449" s="12" t="s">
        <v>86</v>
      </c>
      <c r="AW449" s="12" t="s">
        <v>33</v>
      </c>
      <c r="AX449" s="12" t="s">
        <v>82</v>
      </c>
      <c r="AY449" s="250" t="s">
        <v>138</v>
      </c>
    </row>
    <row r="450" s="1" customFormat="1" ht="24" customHeight="1">
      <c r="B450" s="38"/>
      <c r="C450" s="226" t="s">
        <v>566</v>
      </c>
      <c r="D450" s="226" t="s">
        <v>141</v>
      </c>
      <c r="E450" s="227" t="s">
        <v>879</v>
      </c>
      <c r="F450" s="228" t="s">
        <v>880</v>
      </c>
      <c r="G450" s="229" t="s">
        <v>300</v>
      </c>
      <c r="H450" s="230">
        <v>0.123</v>
      </c>
      <c r="I450" s="231"/>
      <c r="J450" s="232">
        <f>ROUND(I450*H450,2)</f>
        <v>0</v>
      </c>
      <c r="K450" s="228" t="s">
        <v>145</v>
      </c>
      <c r="L450" s="43"/>
      <c r="M450" s="233" t="s">
        <v>1</v>
      </c>
      <c r="N450" s="234" t="s">
        <v>43</v>
      </c>
      <c r="O450" s="86"/>
      <c r="P450" s="235">
        <f>O450*H450</f>
        <v>0</v>
      </c>
      <c r="Q450" s="235">
        <v>0</v>
      </c>
      <c r="R450" s="235">
        <f>Q450*H450</f>
        <v>0</v>
      </c>
      <c r="S450" s="235">
        <v>0</v>
      </c>
      <c r="T450" s="236">
        <f>S450*H450</f>
        <v>0</v>
      </c>
      <c r="AR450" s="237" t="s">
        <v>240</v>
      </c>
      <c r="AT450" s="237" t="s">
        <v>141</v>
      </c>
      <c r="AU450" s="237" t="s">
        <v>86</v>
      </c>
      <c r="AY450" s="17" t="s">
        <v>138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7" t="s">
        <v>86</v>
      </c>
      <c r="BK450" s="238">
        <f>ROUND(I450*H450,2)</f>
        <v>0</v>
      </c>
      <c r="BL450" s="17" t="s">
        <v>240</v>
      </c>
      <c r="BM450" s="237" t="s">
        <v>881</v>
      </c>
    </row>
    <row r="451" s="11" customFormat="1" ht="22.8" customHeight="1">
      <c r="B451" s="211"/>
      <c r="C451" s="212"/>
      <c r="D451" s="213" t="s">
        <v>76</v>
      </c>
      <c r="E451" s="224" t="s">
        <v>584</v>
      </c>
      <c r="F451" s="224" t="s">
        <v>585</v>
      </c>
      <c r="G451" s="212"/>
      <c r="H451" s="212"/>
      <c r="I451" s="215"/>
      <c r="J451" s="225">
        <f>BK451</f>
        <v>0</v>
      </c>
      <c r="K451" s="212"/>
      <c r="L451" s="216"/>
      <c r="M451" s="217"/>
      <c r="N451" s="218"/>
      <c r="O451" s="218"/>
      <c r="P451" s="219">
        <f>SUM(P452:P481)</f>
        <v>0</v>
      </c>
      <c r="Q451" s="218"/>
      <c r="R451" s="219">
        <f>SUM(R452:R481)</f>
        <v>0.18217240000000001</v>
      </c>
      <c r="S451" s="218"/>
      <c r="T451" s="220">
        <f>SUM(T452:T481)</f>
        <v>0</v>
      </c>
      <c r="AR451" s="221" t="s">
        <v>86</v>
      </c>
      <c r="AT451" s="222" t="s">
        <v>76</v>
      </c>
      <c r="AU451" s="222" t="s">
        <v>82</v>
      </c>
      <c r="AY451" s="221" t="s">
        <v>138</v>
      </c>
      <c r="BK451" s="223">
        <f>SUM(BK452:BK481)</f>
        <v>0</v>
      </c>
    </row>
    <row r="452" s="1" customFormat="1" ht="24" customHeight="1">
      <c r="B452" s="38"/>
      <c r="C452" s="226" t="s">
        <v>570</v>
      </c>
      <c r="D452" s="226" t="s">
        <v>141</v>
      </c>
      <c r="E452" s="227" t="s">
        <v>587</v>
      </c>
      <c r="F452" s="228" t="s">
        <v>588</v>
      </c>
      <c r="G452" s="229" t="s">
        <v>243</v>
      </c>
      <c r="H452" s="230">
        <v>4</v>
      </c>
      <c r="I452" s="231"/>
      <c r="J452" s="232">
        <f>ROUND(I452*H452,2)</f>
        <v>0</v>
      </c>
      <c r="K452" s="228" t="s">
        <v>158</v>
      </c>
      <c r="L452" s="43"/>
      <c r="M452" s="233" t="s">
        <v>1</v>
      </c>
      <c r="N452" s="234" t="s">
        <v>43</v>
      </c>
      <c r="O452" s="86"/>
      <c r="P452" s="235">
        <f>O452*H452</f>
        <v>0</v>
      </c>
      <c r="Q452" s="235">
        <v>0.00042999999999999999</v>
      </c>
      <c r="R452" s="235">
        <f>Q452*H452</f>
        <v>0.00172</v>
      </c>
      <c r="S452" s="235">
        <v>0</v>
      </c>
      <c r="T452" s="236">
        <f>S452*H452</f>
        <v>0</v>
      </c>
      <c r="AR452" s="237" t="s">
        <v>240</v>
      </c>
      <c r="AT452" s="237" t="s">
        <v>141</v>
      </c>
      <c r="AU452" s="237" t="s">
        <v>86</v>
      </c>
      <c r="AY452" s="17" t="s">
        <v>138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7" t="s">
        <v>86</v>
      </c>
      <c r="BK452" s="238">
        <f>ROUND(I452*H452,2)</f>
        <v>0</v>
      </c>
      <c r="BL452" s="17" t="s">
        <v>240</v>
      </c>
      <c r="BM452" s="237" t="s">
        <v>589</v>
      </c>
    </row>
    <row r="453" s="12" customFormat="1">
      <c r="B453" s="239"/>
      <c r="C453" s="240"/>
      <c r="D453" s="241" t="s">
        <v>148</v>
      </c>
      <c r="E453" s="242" t="s">
        <v>1</v>
      </c>
      <c r="F453" s="243" t="s">
        <v>882</v>
      </c>
      <c r="G453" s="240"/>
      <c r="H453" s="244">
        <v>4</v>
      </c>
      <c r="I453" s="245"/>
      <c r="J453" s="240"/>
      <c r="K453" s="240"/>
      <c r="L453" s="246"/>
      <c r="M453" s="247"/>
      <c r="N453" s="248"/>
      <c r="O453" s="248"/>
      <c r="P453" s="248"/>
      <c r="Q453" s="248"/>
      <c r="R453" s="248"/>
      <c r="S453" s="248"/>
      <c r="T453" s="249"/>
      <c r="AT453" s="250" t="s">
        <v>148</v>
      </c>
      <c r="AU453" s="250" t="s">
        <v>86</v>
      </c>
      <c r="AV453" s="12" t="s">
        <v>86</v>
      </c>
      <c r="AW453" s="12" t="s">
        <v>33</v>
      </c>
      <c r="AX453" s="12" t="s">
        <v>82</v>
      </c>
      <c r="AY453" s="250" t="s">
        <v>138</v>
      </c>
    </row>
    <row r="454" s="1" customFormat="1" ht="36" customHeight="1">
      <c r="B454" s="38"/>
      <c r="C454" s="283" t="s">
        <v>575</v>
      </c>
      <c r="D454" s="283" t="s">
        <v>342</v>
      </c>
      <c r="E454" s="284" t="s">
        <v>592</v>
      </c>
      <c r="F454" s="285" t="s">
        <v>593</v>
      </c>
      <c r="G454" s="286" t="s">
        <v>144</v>
      </c>
      <c r="H454" s="287">
        <v>0.44</v>
      </c>
      <c r="I454" s="288"/>
      <c r="J454" s="289">
        <f>ROUND(I454*H454,2)</f>
        <v>0</v>
      </c>
      <c r="K454" s="285" t="s">
        <v>145</v>
      </c>
      <c r="L454" s="290"/>
      <c r="M454" s="291" t="s">
        <v>1</v>
      </c>
      <c r="N454" s="292" t="s">
        <v>43</v>
      </c>
      <c r="O454" s="86"/>
      <c r="P454" s="235">
        <f>O454*H454</f>
        <v>0</v>
      </c>
      <c r="Q454" s="235">
        <v>0.019199999999999998</v>
      </c>
      <c r="R454" s="235">
        <f>Q454*H454</f>
        <v>0.0084479999999999989</v>
      </c>
      <c r="S454" s="235">
        <v>0</v>
      </c>
      <c r="T454" s="236">
        <f>S454*H454</f>
        <v>0</v>
      </c>
      <c r="AR454" s="237" t="s">
        <v>341</v>
      </c>
      <c r="AT454" s="237" t="s">
        <v>342</v>
      </c>
      <c r="AU454" s="237" t="s">
        <v>86</v>
      </c>
      <c r="AY454" s="17" t="s">
        <v>138</v>
      </c>
      <c r="BE454" s="238">
        <f>IF(N454="základní",J454,0)</f>
        <v>0</v>
      </c>
      <c r="BF454" s="238">
        <f>IF(N454="snížená",J454,0)</f>
        <v>0</v>
      </c>
      <c r="BG454" s="238">
        <f>IF(N454="zákl. přenesená",J454,0)</f>
        <v>0</v>
      </c>
      <c r="BH454" s="238">
        <f>IF(N454="sníž. přenesená",J454,0)</f>
        <v>0</v>
      </c>
      <c r="BI454" s="238">
        <f>IF(N454="nulová",J454,0)</f>
        <v>0</v>
      </c>
      <c r="BJ454" s="17" t="s">
        <v>86</v>
      </c>
      <c r="BK454" s="238">
        <f>ROUND(I454*H454,2)</f>
        <v>0</v>
      </c>
      <c r="BL454" s="17" t="s">
        <v>240</v>
      </c>
      <c r="BM454" s="237" t="s">
        <v>594</v>
      </c>
    </row>
    <row r="455" s="12" customFormat="1">
      <c r="B455" s="239"/>
      <c r="C455" s="240"/>
      <c r="D455" s="241" t="s">
        <v>148</v>
      </c>
      <c r="E455" s="242" t="s">
        <v>1</v>
      </c>
      <c r="F455" s="243" t="s">
        <v>883</v>
      </c>
      <c r="G455" s="240"/>
      <c r="H455" s="244">
        <v>0.40000000000000002</v>
      </c>
      <c r="I455" s="245"/>
      <c r="J455" s="240"/>
      <c r="K455" s="240"/>
      <c r="L455" s="246"/>
      <c r="M455" s="247"/>
      <c r="N455" s="248"/>
      <c r="O455" s="248"/>
      <c r="P455" s="248"/>
      <c r="Q455" s="248"/>
      <c r="R455" s="248"/>
      <c r="S455" s="248"/>
      <c r="T455" s="249"/>
      <c r="AT455" s="250" t="s">
        <v>148</v>
      </c>
      <c r="AU455" s="250" t="s">
        <v>86</v>
      </c>
      <c r="AV455" s="12" t="s">
        <v>86</v>
      </c>
      <c r="AW455" s="12" t="s">
        <v>33</v>
      </c>
      <c r="AX455" s="12" t="s">
        <v>82</v>
      </c>
      <c r="AY455" s="250" t="s">
        <v>138</v>
      </c>
    </row>
    <row r="456" s="12" customFormat="1">
      <c r="B456" s="239"/>
      <c r="C456" s="240"/>
      <c r="D456" s="241" t="s">
        <v>148</v>
      </c>
      <c r="E456" s="240"/>
      <c r="F456" s="243" t="s">
        <v>884</v>
      </c>
      <c r="G456" s="240"/>
      <c r="H456" s="244">
        <v>0.44</v>
      </c>
      <c r="I456" s="245"/>
      <c r="J456" s="240"/>
      <c r="K456" s="240"/>
      <c r="L456" s="246"/>
      <c r="M456" s="247"/>
      <c r="N456" s="248"/>
      <c r="O456" s="248"/>
      <c r="P456" s="248"/>
      <c r="Q456" s="248"/>
      <c r="R456" s="248"/>
      <c r="S456" s="248"/>
      <c r="T456" s="249"/>
      <c r="AT456" s="250" t="s">
        <v>148</v>
      </c>
      <c r="AU456" s="250" t="s">
        <v>86</v>
      </c>
      <c r="AV456" s="12" t="s">
        <v>86</v>
      </c>
      <c r="AW456" s="12" t="s">
        <v>4</v>
      </c>
      <c r="AX456" s="12" t="s">
        <v>82</v>
      </c>
      <c r="AY456" s="250" t="s">
        <v>138</v>
      </c>
    </row>
    <row r="457" s="1" customFormat="1" ht="24" customHeight="1">
      <c r="B457" s="38"/>
      <c r="C457" s="226" t="s">
        <v>580</v>
      </c>
      <c r="D457" s="226" t="s">
        <v>141</v>
      </c>
      <c r="E457" s="227" t="s">
        <v>598</v>
      </c>
      <c r="F457" s="228" t="s">
        <v>599</v>
      </c>
      <c r="G457" s="229" t="s">
        <v>144</v>
      </c>
      <c r="H457" s="230">
        <v>6.4199999999999999</v>
      </c>
      <c r="I457" s="231"/>
      <c r="J457" s="232">
        <f>ROUND(I457*H457,2)</f>
        <v>0</v>
      </c>
      <c r="K457" s="228" t="s">
        <v>158</v>
      </c>
      <c r="L457" s="43"/>
      <c r="M457" s="233" t="s">
        <v>1</v>
      </c>
      <c r="N457" s="234" t="s">
        <v>43</v>
      </c>
      <c r="O457" s="86"/>
      <c r="P457" s="235">
        <f>O457*H457</f>
        <v>0</v>
      </c>
      <c r="Q457" s="235">
        <v>0.0063499999999999997</v>
      </c>
      <c r="R457" s="235">
        <f>Q457*H457</f>
        <v>0.040766999999999998</v>
      </c>
      <c r="S457" s="235">
        <v>0</v>
      </c>
      <c r="T457" s="236">
        <f>S457*H457</f>
        <v>0</v>
      </c>
      <c r="AR457" s="237" t="s">
        <v>240</v>
      </c>
      <c r="AT457" s="237" t="s">
        <v>141</v>
      </c>
      <c r="AU457" s="237" t="s">
        <v>86</v>
      </c>
      <c r="AY457" s="17" t="s">
        <v>138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86</v>
      </c>
      <c r="BK457" s="238">
        <f>ROUND(I457*H457,2)</f>
        <v>0</v>
      </c>
      <c r="BL457" s="17" t="s">
        <v>240</v>
      </c>
      <c r="BM457" s="237" t="s">
        <v>600</v>
      </c>
    </row>
    <row r="458" s="12" customFormat="1">
      <c r="B458" s="239"/>
      <c r="C458" s="240"/>
      <c r="D458" s="241" t="s">
        <v>148</v>
      </c>
      <c r="E458" s="242" t="s">
        <v>1</v>
      </c>
      <c r="F458" s="243" t="s">
        <v>803</v>
      </c>
      <c r="G458" s="240"/>
      <c r="H458" s="244">
        <v>1.3200000000000001</v>
      </c>
      <c r="I458" s="245"/>
      <c r="J458" s="240"/>
      <c r="K458" s="240"/>
      <c r="L458" s="246"/>
      <c r="M458" s="247"/>
      <c r="N458" s="248"/>
      <c r="O458" s="248"/>
      <c r="P458" s="248"/>
      <c r="Q458" s="248"/>
      <c r="R458" s="248"/>
      <c r="S458" s="248"/>
      <c r="T458" s="249"/>
      <c r="AT458" s="250" t="s">
        <v>148</v>
      </c>
      <c r="AU458" s="250" t="s">
        <v>86</v>
      </c>
      <c r="AV458" s="12" t="s">
        <v>86</v>
      </c>
      <c r="AW458" s="12" t="s">
        <v>33</v>
      </c>
      <c r="AX458" s="12" t="s">
        <v>77</v>
      </c>
      <c r="AY458" s="250" t="s">
        <v>138</v>
      </c>
    </row>
    <row r="459" s="12" customFormat="1">
      <c r="B459" s="239"/>
      <c r="C459" s="240"/>
      <c r="D459" s="241" t="s">
        <v>148</v>
      </c>
      <c r="E459" s="242" t="s">
        <v>1</v>
      </c>
      <c r="F459" s="243" t="s">
        <v>804</v>
      </c>
      <c r="G459" s="240"/>
      <c r="H459" s="244">
        <v>3.6000000000000001</v>
      </c>
      <c r="I459" s="245"/>
      <c r="J459" s="240"/>
      <c r="K459" s="240"/>
      <c r="L459" s="246"/>
      <c r="M459" s="247"/>
      <c r="N459" s="248"/>
      <c r="O459" s="248"/>
      <c r="P459" s="248"/>
      <c r="Q459" s="248"/>
      <c r="R459" s="248"/>
      <c r="S459" s="248"/>
      <c r="T459" s="249"/>
      <c r="AT459" s="250" t="s">
        <v>148</v>
      </c>
      <c r="AU459" s="250" t="s">
        <v>86</v>
      </c>
      <c r="AV459" s="12" t="s">
        <v>86</v>
      </c>
      <c r="AW459" s="12" t="s">
        <v>33</v>
      </c>
      <c r="AX459" s="12" t="s">
        <v>77</v>
      </c>
      <c r="AY459" s="250" t="s">
        <v>138</v>
      </c>
    </row>
    <row r="460" s="12" customFormat="1">
      <c r="B460" s="239"/>
      <c r="C460" s="240"/>
      <c r="D460" s="241" t="s">
        <v>148</v>
      </c>
      <c r="E460" s="242" t="s">
        <v>1</v>
      </c>
      <c r="F460" s="243" t="s">
        <v>805</v>
      </c>
      <c r="G460" s="240"/>
      <c r="H460" s="244">
        <v>1.5</v>
      </c>
      <c r="I460" s="245"/>
      <c r="J460" s="240"/>
      <c r="K460" s="240"/>
      <c r="L460" s="246"/>
      <c r="M460" s="247"/>
      <c r="N460" s="248"/>
      <c r="O460" s="248"/>
      <c r="P460" s="248"/>
      <c r="Q460" s="248"/>
      <c r="R460" s="248"/>
      <c r="S460" s="248"/>
      <c r="T460" s="249"/>
      <c r="AT460" s="250" t="s">
        <v>148</v>
      </c>
      <c r="AU460" s="250" t="s">
        <v>86</v>
      </c>
      <c r="AV460" s="12" t="s">
        <v>86</v>
      </c>
      <c r="AW460" s="12" t="s">
        <v>33</v>
      </c>
      <c r="AX460" s="12" t="s">
        <v>77</v>
      </c>
      <c r="AY460" s="250" t="s">
        <v>138</v>
      </c>
    </row>
    <row r="461" s="13" customFormat="1">
      <c r="B461" s="251"/>
      <c r="C461" s="252"/>
      <c r="D461" s="241" t="s">
        <v>148</v>
      </c>
      <c r="E461" s="253" t="s">
        <v>1</v>
      </c>
      <c r="F461" s="254" t="s">
        <v>155</v>
      </c>
      <c r="G461" s="252"/>
      <c r="H461" s="255">
        <v>6.4199999999999999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AT461" s="261" t="s">
        <v>148</v>
      </c>
      <c r="AU461" s="261" t="s">
        <v>86</v>
      </c>
      <c r="AV461" s="13" t="s">
        <v>146</v>
      </c>
      <c r="AW461" s="13" t="s">
        <v>33</v>
      </c>
      <c r="AX461" s="13" t="s">
        <v>82</v>
      </c>
      <c r="AY461" s="261" t="s">
        <v>138</v>
      </c>
    </row>
    <row r="462" s="1" customFormat="1" ht="24" customHeight="1">
      <c r="B462" s="38"/>
      <c r="C462" s="283" t="s">
        <v>586</v>
      </c>
      <c r="D462" s="283" t="s">
        <v>342</v>
      </c>
      <c r="E462" s="284" t="s">
        <v>602</v>
      </c>
      <c r="F462" s="285" t="s">
        <v>603</v>
      </c>
      <c r="G462" s="286" t="s">
        <v>144</v>
      </c>
      <c r="H462" s="287">
        <v>5.6100000000000003</v>
      </c>
      <c r="I462" s="288"/>
      <c r="J462" s="289">
        <f>ROUND(I462*H462,2)</f>
        <v>0</v>
      </c>
      <c r="K462" s="285" t="s">
        <v>145</v>
      </c>
      <c r="L462" s="290"/>
      <c r="M462" s="291" t="s">
        <v>1</v>
      </c>
      <c r="N462" s="292" t="s">
        <v>43</v>
      </c>
      <c r="O462" s="86"/>
      <c r="P462" s="235">
        <f>O462*H462</f>
        <v>0</v>
      </c>
      <c r="Q462" s="235">
        <v>0.017999999999999999</v>
      </c>
      <c r="R462" s="235">
        <f>Q462*H462</f>
        <v>0.10098</v>
      </c>
      <c r="S462" s="235">
        <v>0</v>
      </c>
      <c r="T462" s="236">
        <f>S462*H462</f>
        <v>0</v>
      </c>
      <c r="AR462" s="237" t="s">
        <v>341</v>
      </c>
      <c r="AT462" s="237" t="s">
        <v>342</v>
      </c>
      <c r="AU462" s="237" t="s">
        <v>86</v>
      </c>
      <c r="AY462" s="17" t="s">
        <v>138</v>
      </c>
      <c r="BE462" s="238">
        <f>IF(N462="základní",J462,0)</f>
        <v>0</v>
      </c>
      <c r="BF462" s="238">
        <f>IF(N462="snížená",J462,0)</f>
        <v>0</v>
      </c>
      <c r="BG462" s="238">
        <f>IF(N462="zákl. přenesená",J462,0)</f>
        <v>0</v>
      </c>
      <c r="BH462" s="238">
        <f>IF(N462="sníž. přenesená",J462,0)</f>
        <v>0</v>
      </c>
      <c r="BI462" s="238">
        <f>IF(N462="nulová",J462,0)</f>
        <v>0</v>
      </c>
      <c r="BJ462" s="17" t="s">
        <v>86</v>
      </c>
      <c r="BK462" s="238">
        <f>ROUND(I462*H462,2)</f>
        <v>0</v>
      </c>
      <c r="BL462" s="17" t="s">
        <v>240</v>
      </c>
      <c r="BM462" s="237" t="s">
        <v>604</v>
      </c>
    </row>
    <row r="463" s="12" customFormat="1">
      <c r="B463" s="239"/>
      <c r="C463" s="240"/>
      <c r="D463" s="241" t="s">
        <v>148</v>
      </c>
      <c r="E463" s="242" t="s">
        <v>1</v>
      </c>
      <c r="F463" s="243" t="s">
        <v>804</v>
      </c>
      <c r="G463" s="240"/>
      <c r="H463" s="244">
        <v>3.6000000000000001</v>
      </c>
      <c r="I463" s="245"/>
      <c r="J463" s="240"/>
      <c r="K463" s="240"/>
      <c r="L463" s="246"/>
      <c r="M463" s="247"/>
      <c r="N463" s="248"/>
      <c r="O463" s="248"/>
      <c r="P463" s="248"/>
      <c r="Q463" s="248"/>
      <c r="R463" s="248"/>
      <c r="S463" s="248"/>
      <c r="T463" s="249"/>
      <c r="AT463" s="250" t="s">
        <v>148</v>
      </c>
      <c r="AU463" s="250" t="s">
        <v>86</v>
      </c>
      <c r="AV463" s="12" t="s">
        <v>86</v>
      </c>
      <c r="AW463" s="12" t="s">
        <v>33</v>
      </c>
      <c r="AX463" s="12" t="s">
        <v>77</v>
      </c>
      <c r="AY463" s="250" t="s">
        <v>138</v>
      </c>
    </row>
    <row r="464" s="12" customFormat="1">
      <c r="B464" s="239"/>
      <c r="C464" s="240"/>
      <c r="D464" s="241" t="s">
        <v>148</v>
      </c>
      <c r="E464" s="242" t="s">
        <v>1</v>
      </c>
      <c r="F464" s="243" t="s">
        <v>805</v>
      </c>
      <c r="G464" s="240"/>
      <c r="H464" s="244">
        <v>1.5</v>
      </c>
      <c r="I464" s="245"/>
      <c r="J464" s="240"/>
      <c r="K464" s="240"/>
      <c r="L464" s="246"/>
      <c r="M464" s="247"/>
      <c r="N464" s="248"/>
      <c r="O464" s="248"/>
      <c r="P464" s="248"/>
      <c r="Q464" s="248"/>
      <c r="R464" s="248"/>
      <c r="S464" s="248"/>
      <c r="T464" s="249"/>
      <c r="AT464" s="250" t="s">
        <v>148</v>
      </c>
      <c r="AU464" s="250" t="s">
        <v>86</v>
      </c>
      <c r="AV464" s="12" t="s">
        <v>86</v>
      </c>
      <c r="AW464" s="12" t="s">
        <v>33</v>
      </c>
      <c r="AX464" s="12" t="s">
        <v>77</v>
      </c>
      <c r="AY464" s="250" t="s">
        <v>138</v>
      </c>
    </row>
    <row r="465" s="13" customFormat="1">
      <c r="B465" s="251"/>
      <c r="C465" s="252"/>
      <c r="D465" s="241" t="s">
        <v>148</v>
      </c>
      <c r="E465" s="253" t="s">
        <v>1</v>
      </c>
      <c r="F465" s="254" t="s">
        <v>155</v>
      </c>
      <c r="G465" s="252"/>
      <c r="H465" s="255">
        <v>5.0999999999999996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AT465" s="261" t="s">
        <v>148</v>
      </c>
      <c r="AU465" s="261" t="s">
        <v>86</v>
      </c>
      <c r="AV465" s="13" t="s">
        <v>146</v>
      </c>
      <c r="AW465" s="13" t="s">
        <v>33</v>
      </c>
      <c r="AX465" s="13" t="s">
        <v>82</v>
      </c>
      <c r="AY465" s="261" t="s">
        <v>138</v>
      </c>
    </row>
    <row r="466" s="12" customFormat="1">
      <c r="B466" s="239"/>
      <c r="C466" s="240"/>
      <c r="D466" s="241" t="s">
        <v>148</v>
      </c>
      <c r="E466" s="240"/>
      <c r="F466" s="243" t="s">
        <v>885</v>
      </c>
      <c r="G466" s="240"/>
      <c r="H466" s="244">
        <v>5.6100000000000003</v>
      </c>
      <c r="I466" s="245"/>
      <c r="J466" s="240"/>
      <c r="K466" s="240"/>
      <c r="L466" s="246"/>
      <c r="M466" s="247"/>
      <c r="N466" s="248"/>
      <c r="O466" s="248"/>
      <c r="P466" s="248"/>
      <c r="Q466" s="248"/>
      <c r="R466" s="248"/>
      <c r="S466" s="248"/>
      <c r="T466" s="249"/>
      <c r="AT466" s="250" t="s">
        <v>148</v>
      </c>
      <c r="AU466" s="250" t="s">
        <v>86</v>
      </c>
      <c r="AV466" s="12" t="s">
        <v>86</v>
      </c>
      <c r="AW466" s="12" t="s">
        <v>4</v>
      </c>
      <c r="AX466" s="12" t="s">
        <v>82</v>
      </c>
      <c r="AY466" s="250" t="s">
        <v>138</v>
      </c>
    </row>
    <row r="467" s="1" customFormat="1" ht="36" customHeight="1">
      <c r="B467" s="38"/>
      <c r="C467" s="283" t="s">
        <v>591</v>
      </c>
      <c r="D467" s="283" t="s">
        <v>342</v>
      </c>
      <c r="E467" s="284" t="s">
        <v>592</v>
      </c>
      <c r="F467" s="285" t="s">
        <v>593</v>
      </c>
      <c r="G467" s="286" t="s">
        <v>144</v>
      </c>
      <c r="H467" s="287">
        <v>1.452</v>
      </c>
      <c r="I467" s="288"/>
      <c r="J467" s="289">
        <f>ROUND(I467*H467,2)</f>
        <v>0</v>
      </c>
      <c r="K467" s="285" t="s">
        <v>145</v>
      </c>
      <c r="L467" s="290"/>
      <c r="M467" s="291" t="s">
        <v>1</v>
      </c>
      <c r="N467" s="292" t="s">
        <v>43</v>
      </c>
      <c r="O467" s="86"/>
      <c r="P467" s="235">
        <f>O467*H467</f>
        <v>0</v>
      </c>
      <c r="Q467" s="235">
        <v>0.019199999999999998</v>
      </c>
      <c r="R467" s="235">
        <f>Q467*H467</f>
        <v>0.027878399999999998</v>
      </c>
      <c r="S467" s="235">
        <v>0</v>
      </c>
      <c r="T467" s="236">
        <f>S467*H467</f>
        <v>0</v>
      </c>
      <c r="AR467" s="237" t="s">
        <v>341</v>
      </c>
      <c r="AT467" s="237" t="s">
        <v>342</v>
      </c>
      <c r="AU467" s="237" t="s">
        <v>86</v>
      </c>
      <c r="AY467" s="17" t="s">
        <v>138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86</v>
      </c>
      <c r="BK467" s="238">
        <f>ROUND(I467*H467,2)</f>
        <v>0</v>
      </c>
      <c r="BL467" s="17" t="s">
        <v>240</v>
      </c>
      <c r="BM467" s="237" t="s">
        <v>607</v>
      </c>
    </row>
    <row r="468" s="12" customFormat="1">
      <c r="B468" s="239"/>
      <c r="C468" s="240"/>
      <c r="D468" s="241" t="s">
        <v>148</v>
      </c>
      <c r="E468" s="242" t="s">
        <v>1</v>
      </c>
      <c r="F468" s="243" t="s">
        <v>803</v>
      </c>
      <c r="G468" s="240"/>
      <c r="H468" s="244">
        <v>1.3200000000000001</v>
      </c>
      <c r="I468" s="245"/>
      <c r="J468" s="240"/>
      <c r="K468" s="240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148</v>
      </c>
      <c r="AU468" s="250" t="s">
        <v>86</v>
      </c>
      <c r="AV468" s="12" t="s">
        <v>86</v>
      </c>
      <c r="AW468" s="12" t="s">
        <v>33</v>
      </c>
      <c r="AX468" s="12" t="s">
        <v>77</v>
      </c>
      <c r="AY468" s="250" t="s">
        <v>138</v>
      </c>
    </row>
    <row r="469" s="13" customFormat="1">
      <c r="B469" s="251"/>
      <c r="C469" s="252"/>
      <c r="D469" s="241" t="s">
        <v>148</v>
      </c>
      <c r="E469" s="253" t="s">
        <v>1</v>
      </c>
      <c r="F469" s="254" t="s">
        <v>155</v>
      </c>
      <c r="G469" s="252"/>
      <c r="H469" s="255">
        <v>1.3200000000000001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AT469" s="261" t="s">
        <v>148</v>
      </c>
      <c r="AU469" s="261" t="s">
        <v>86</v>
      </c>
      <c r="AV469" s="13" t="s">
        <v>146</v>
      </c>
      <c r="AW469" s="13" t="s">
        <v>33</v>
      </c>
      <c r="AX469" s="13" t="s">
        <v>82</v>
      </c>
      <c r="AY469" s="261" t="s">
        <v>138</v>
      </c>
    </row>
    <row r="470" s="12" customFormat="1">
      <c r="B470" s="239"/>
      <c r="C470" s="240"/>
      <c r="D470" s="241" t="s">
        <v>148</v>
      </c>
      <c r="E470" s="240"/>
      <c r="F470" s="243" t="s">
        <v>886</v>
      </c>
      <c r="G470" s="240"/>
      <c r="H470" s="244">
        <v>1.452</v>
      </c>
      <c r="I470" s="245"/>
      <c r="J470" s="240"/>
      <c r="K470" s="240"/>
      <c r="L470" s="246"/>
      <c r="M470" s="247"/>
      <c r="N470" s="248"/>
      <c r="O470" s="248"/>
      <c r="P470" s="248"/>
      <c r="Q470" s="248"/>
      <c r="R470" s="248"/>
      <c r="S470" s="248"/>
      <c r="T470" s="249"/>
      <c r="AT470" s="250" t="s">
        <v>148</v>
      </c>
      <c r="AU470" s="250" t="s">
        <v>86</v>
      </c>
      <c r="AV470" s="12" t="s">
        <v>86</v>
      </c>
      <c r="AW470" s="12" t="s">
        <v>4</v>
      </c>
      <c r="AX470" s="12" t="s">
        <v>82</v>
      </c>
      <c r="AY470" s="250" t="s">
        <v>138</v>
      </c>
    </row>
    <row r="471" s="1" customFormat="1" ht="16.5" customHeight="1">
      <c r="B471" s="38"/>
      <c r="C471" s="226" t="s">
        <v>597</v>
      </c>
      <c r="D471" s="226" t="s">
        <v>141</v>
      </c>
      <c r="E471" s="227" t="s">
        <v>610</v>
      </c>
      <c r="F471" s="228" t="s">
        <v>611</v>
      </c>
      <c r="G471" s="229" t="s">
        <v>144</v>
      </c>
      <c r="H471" s="230">
        <v>6.4199999999999999</v>
      </c>
      <c r="I471" s="231"/>
      <c r="J471" s="232">
        <f>ROUND(I471*H471,2)</f>
        <v>0</v>
      </c>
      <c r="K471" s="228" t="s">
        <v>158</v>
      </c>
      <c r="L471" s="43"/>
      <c r="M471" s="233" t="s">
        <v>1</v>
      </c>
      <c r="N471" s="234" t="s">
        <v>43</v>
      </c>
      <c r="O471" s="86"/>
      <c r="P471" s="235">
        <f>O471*H471</f>
        <v>0</v>
      </c>
      <c r="Q471" s="235">
        <v>0.00029999999999999997</v>
      </c>
      <c r="R471" s="235">
        <f>Q471*H471</f>
        <v>0.0019259999999999998</v>
      </c>
      <c r="S471" s="235">
        <v>0</v>
      </c>
      <c r="T471" s="236">
        <f>S471*H471</f>
        <v>0</v>
      </c>
      <c r="AR471" s="237" t="s">
        <v>240</v>
      </c>
      <c r="AT471" s="237" t="s">
        <v>141</v>
      </c>
      <c r="AU471" s="237" t="s">
        <v>86</v>
      </c>
      <c r="AY471" s="17" t="s">
        <v>138</v>
      </c>
      <c r="BE471" s="238">
        <f>IF(N471="základní",J471,0)</f>
        <v>0</v>
      </c>
      <c r="BF471" s="238">
        <f>IF(N471="snížená",J471,0)</f>
        <v>0</v>
      </c>
      <c r="BG471" s="238">
        <f>IF(N471="zákl. přenesená",J471,0)</f>
        <v>0</v>
      </c>
      <c r="BH471" s="238">
        <f>IF(N471="sníž. přenesená",J471,0)</f>
        <v>0</v>
      </c>
      <c r="BI471" s="238">
        <f>IF(N471="nulová",J471,0)</f>
        <v>0</v>
      </c>
      <c r="BJ471" s="17" t="s">
        <v>86</v>
      </c>
      <c r="BK471" s="238">
        <f>ROUND(I471*H471,2)</f>
        <v>0</v>
      </c>
      <c r="BL471" s="17" t="s">
        <v>240</v>
      </c>
      <c r="BM471" s="237" t="s">
        <v>612</v>
      </c>
    </row>
    <row r="472" s="12" customFormat="1">
      <c r="B472" s="239"/>
      <c r="C472" s="240"/>
      <c r="D472" s="241" t="s">
        <v>148</v>
      </c>
      <c r="E472" s="242" t="s">
        <v>1</v>
      </c>
      <c r="F472" s="243" t="s">
        <v>803</v>
      </c>
      <c r="G472" s="240"/>
      <c r="H472" s="244">
        <v>1.3200000000000001</v>
      </c>
      <c r="I472" s="245"/>
      <c r="J472" s="240"/>
      <c r="K472" s="240"/>
      <c r="L472" s="246"/>
      <c r="M472" s="247"/>
      <c r="N472" s="248"/>
      <c r="O472" s="248"/>
      <c r="P472" s="248"/>
      <c r="Q472" s="248"/>
      <c r="R472" s="248"/>
      <c r="S472" s="248"/>
      <c r="T472" s="249"/>
      <c r="AT472" s="250" t="s">
        <v>148</v>
      </c>
      <c r="AU472" s="250" t="s">
        <v>86</v>
      </c>
      <c r="AV472" s="12" t="s">
        <v>86</v>
      </c>
      <c r="AW472" s="12" t="s">
        <v>33</v>
      </c>
      <c r="AX472" s="12" t="s">
        <v>77</v>
      </c>
      <c r="AY472" s="250" t="s">
        <v>138</v>
      </c>
    </row>
    <row r="473" s="12" customFormat="1">
      <c r="B473" s="239"/>
      <c r="C473" s="240"/>
      <c r="D473" s="241" t="s">
        <v>148</v>
      </c>
      <c r="E473" s="242" t="s">
        <v>1</v>
      </c>
      <c r="F473" s="243" t="s">
        <v>804</v>
      </c>
      <c r="G473" s="240"/>
      <c r="H473" s="244">
        <v>3.6000000000000001</v>
      </c>
      <c r="I473" s="245"/>
      <c r="J473" s="240"/>
      <c r="K473" s="240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148</v>
      </c>
      <c r="AU473" s="250" t="s">
        <v>86</v>
      </c>
      <c r="AV473" s="12" t="s">
        <v>86</v>
      </c>
      <c r="AW473" s="12" t="s">
        <v>33</v>
      </c>
      <c r="AX473" s="12" t="s">
        <v>77</v>
      </c>
      <c r="AY473" s="250" t="s">
        <v>138</v>
      </c>
    </row>
    <row r="474" s="12" customFormat="1">
      <c r="B474" s="239"/>
      <c r="C474" s="240"/>
      <c r="D474" s="241" t="s">
        <v>148</v>
      </c>
      <c r="E474" s="242" t="s">
        <v>1</v>
      </c>
      <c r="F474" s="243" t="s">
        <v>805</v>
      </c>
      <c r="G474" s="240"/>
      <c r="H474" s="244">
        <v>1.5</v>
      </c>
      <c r="I474" s="245"/>
      <c r="J474" s="240"/>
      <c r="K474" s="240"/>
      <c r="L474" s="246"/>
      <c r="M474" s="247"/>
      <c r="N474" s="248"/>
      <c r="O474" s="248"/>
      <c r="P474" s="248"/>
      <c r="Q474" s="248"/>
      <c r="R474" s="248"/>
      <c r="S474" s="248"/>
      <c r="T474" s="249"/>
      <c r="AT474" s="250" t="s">
        <v>148</v>
      </c>
      <c r="AU474" s="250" t="s">
        <v>86</v>
      </c>
      <c r="AV474" s="12" t="s">
        <v>86</v>
      </c>
      <c r="AW474" s="12" t="s">
        <v>33</v>
      </c>
      <c r="AX474" s="12" t="s">
        <v>77</v>
      </c>
      <c r="AY474" s="250" t="s">
        <v>138</v>
      </c>
    </row>
    <row r="475" s="13" customFormat="1">
      <c r="B475" s="251"/>
      <c r="C475" s="252"/>
      <c r="D475" s="241" t="s">
        <v>148</v>
      </c>
      <c r="E475" s="253" t="s">
        <v>1</v>
      </c>
      <c r="F475" s="254" t="s">
        <v>155</v>
      </c>
      <c r="G475" s="252"/>
      <c r="H475" s="255">
        <v>6.4199999999999999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AT475" s="261" t="s">
        <v>148</v>
      </c>
      <c r="AU475" s="261" t="s">
        <v>86</v>
      </c>
      <c r="AV475" s="13" t="s">
        <v>146</v>
      </c>
      <c r="AW475" s="13" t="s">
        <v>33</v>
      </c>
      <c r="AX475" s="13" t="s">
        <v>82</v>
      </c>
      <c r="AY475" s="261" t="s">
        <v>138</v>
      </c>
    </row>
    <row r="476" s="1" customFormat="1" ht="16.5" customHeight="1">
      <c r="B476" s="38"/>
      <c r="C476" s="226" t="s">
        <v>601</v>
      </c>
      <c r="D476" s="226" t="s">
        <v>141</v>
      </c>
      <c r="E476" s="227" t="s">
        <v>614</v>
      </c>
      <c r="F476" s="228" t="s">
        <v>615</v>
      </c>
      <c r="G476" s="229" t="s">
        <v>243</v>
      </c>
      <c r="H476" s="230">
        <v>15.1</v>
      </c>
      <c r="I476" s="231"/>
      <c r="J476" s="232">
        <f>ROUND(I476*H476,2)</f>
        <v>0</v>
      </c>
      <c r="K476" s="228" t="s">
        <v>158</v>
      </c>
      <c r="L476" s="43"/>
      <c r="M476" s="233" t="s">
        <v>1</v>
      </c>
      <c r="N476" s="234" t="s">
        <v>43</v>
      </c>
      <c r="O476" s="86"/>
      <c r="P476" s="235">
        <f>O476*H476</f>
        <v>0</v>
      </c>
      <c r="Q476" s="235">
        <v>3.0000000000000001E-05</v>
      </c>
      <c r="R476" s="235">
        <f>Q476*H476</f>
        <v>0.00045300000000000001</v>
      </c>
      <c r="S476" s="235">
        <v>0</v>
      </c>
      <c r="T476" s="236">
        <f>S476*H476</f>
        <v>0</v>
      </c>
      <c r="AR476" s="237" t="s">
        <v>240</v>
      </c>
      <c r="AT476" s="237" t="s">
        <v>141</v>
      </c>
      <c r="AU476" s="237" t="s">
        <v>86</v>
      </c>
      <c r="AY476" s="17" t="s">
        <v>138</v>
      </c>
      <c r="BE476" s="238">
        <f>IF(N476="základní",J476,0)</f>
        <v>0</v>
      </c>
      <c r="BF476" s="238">
        <f>IF(N476="snížená",J476,0)</f>
        <v>0</v>
      </c>
      <c r="BG476" s="238">
        <f>IF(N476="zákl. přenesená",J476,0)</f>
        <v>0</v>
      </c>
      <c r="BH476" s="238">
        <f>IF(N476="sníž. přenesená",J476,0)</f>
        <v>0</v>
      </c>
      <c r="BI476" s="238">
        <f>IF(N476="nulová",J476,0)</f>
        <v>0</v>
      </c>
      <c r="BJ476" s="17" t="s">
        <v>86</v>
      </c>
      <c r="BK476" s="238">
        <f>ROUND(I476*H476,2)</f>
        <v>0</v>
      </c>
      <c r="BL476" s="17" t="s">
        <v>240</v>
      </c>
      <c r="BM476" s="237" t="s">
        <v>616</v>
      </c>
    </row>
    <row r="477" s="12" customFormat="1">
      <c r="B477" s="239"/>
      <c r="C477" s="240"/>
      <c r="D477" s="241" t="s">
        <v>148</v>
      </c>
      <c r="E477" s="242" t="s">
        <v>1</v>
      </c>
      <c r="F477" s="243" t="s">
        <v>882</v>
      </c>
      <c r="G477" s="240"/>
      <c r="H477" s="244">
        <v>4</v>
      </c>
      <c r="I477" s="245"/>
      <c r="J477" s="240"/>
      <c r="K477" s="240"/>
      <c r="L477" s="246"/>
      <c r="M477" s="247"/>
      <c r="N477" s="248"/>
      <c r="O477" s="248"/>
      <c r="P477" s="248"/>
      <c r="Q477" s="248"/>
      <c r="R477" s="248"/>
      <c r="S477" s="248"/>
      <c r="T477" s="249"/>
      <c r="AT477" s="250" t="s">
        <v>148</v>
      </c>
      <c r="AU477" s="250" t="s">
        <v>86</v>
      </c>
      <c r="AV477" s="12" t="s">
        <v>86</v>
      </c>
      <c r="AW477" s="12" t="s">
        <v>33</v>
      </c>
      <c r="AX477" s="12" t="s">
        <v>77</v>
      </c>
      <c r="AY477" s="250" t="s">
        <v>138</v>
      </c>
    </row>
    <row r="478" s="12" customFormat="1">
      <c r="B478" s="239"/>
      <c r="C478" s="240"/>
      <c r="D478" s="241" t="s">
        <v>148</v>
      </c>
      <c r="E478" s="242" t="s">
        <v>1</v>
      </c>
      <c r="F478" s="243" t="s">
        <v>887</v>
      </c>
      <c r="G478" s="240"/>
      <c r="H478" s="244">
        <v>6.2999999999999998</v>
      </c>
      <c r="I478" s="245"/>
      <c r="J478" s="240"/>
      <c r="K478" s="240"/>
      <c r="L478" s="246"/>
      <c r="M478" s="247"/>
      <c r="N478" s="248"/>
      <c r="O478" s="248"/>
      <c r="P478" s="248"/>
      <c r="Q478" s="248"/>
      <c r="R478" s="248"/>
      <c r="S478" s="248"/>
      <c r="T478" s="249"/>
      <c r="AT478" s="250" t="s">
        <v>148</v>
      </c>
      <c r="AU478" s="250" t="s">
        <v>86</v>
      </c>
      <c r="AV478" s="12" t="s">
        <v>86</v>
      </c>
      <c r="AW478" s="12" t="s">
        <v>33</v>
      </c>
      <c r="AX478" s="12" t="s">
        <v>77</v>
      </c>
      <c r="AY478" s="250" t="s">
        <v>138</v>
      </c>
    </row>
    <row r="479" s="12" customFormat="1">
      <c r="B479" s="239"/>
      <c r="C479" s="240"/>
      <c r="D479" s="241" t="s">
        <v>148</v>
      </c>
      <c r="E479" s="242" t="s">
        <v>1</v>
      </c>
      <c r="F479" s="243" t="s">
        <v>888</v>
      </c>
      <c r="G479" s="240"/>
      <c r="H479" s="244">
        <v>4.7999999999999998</v>
      </c>
      <c r="I479" s="245"/>
      <c r="J479" s="240"/>
      <c r="K479" s="240"/>
      <c r="L479" s="246"/>
      <c r="M479" s="247"/>
      <c r="N479" s="248"/>
      <c r="O479" s="248"/>
      <c r="P479" s="248"/>
      <c r="Q479" s="248"/>
      <c r="R479" s="248"/>
      <c r="S479" s="248"/>
      <c r="T479" s="249"/>
      <c r="AT479" s="250" t="s">
        <v>148</v>
      </c>
      <c r="AU479" s="250" t="s">
        <v>86</v>
      </c>
      <c r="AV479" s="12" t="s">
        <v>86</v>
      </c>
      <c r="AW479" s="12" t="s">
        <v>33</v>
      </c>
      <c r="AX479" s="12" t="s">
        <v>77</v>
      </c>
      <c r="AY479" s="250" t="s">
        <v>138</v>
      </c>
    </row>
    <row r="480" s="13" customFormat="1">
      <c r="B480" s="251"/>
      <c r="C480" s="252"/>
      <c r="D480" s="241" t="s">
        <v>148</v>
      </c>
      <c r="E480" s="253" t="s">
        <v>1</v>
      </c>
      <c r="F480" s="254" t="s">
        <v>155</v>
      </c>
      <c r="G480" s="252"/>
      <c r="H480" s="255">
        <v>15.1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AT480" s="261" t="s">
        <v>148</v>
      </c>
      <c r="AU480" s="261" t="s">
        <v>86</v>
      </c>
      <c r="AV480" s="13" t="s">
        <v>146</v>
      </c>
      <c r="AW480" s="13" t="s">
        <v>33</v>
      </c>
      <c r="AX480" s="13" t="s">
        <v>82</v>
      </c>
      <c r="AY480" s="261" t="s">
        <v>138</v>
      </c>
    </row>
    <row r="481" s="1" customFormat="1" ht="24" customHeight="1">
      <c r="B481" s="38"/>
      <c r="C481" s="226" t="s">
        <v>606</v>
      </c>
      <c r="D481" s="226" t="s">
        <v>141</v>
      </c>
      <c r="E481" s="227" t="s">
        <v>889</v>
      </c>
      <c r="F481" s="228" t="s">
        <v>890</v>
      </c>
      <c r="G481" s="229" t="s">
        <v>300</v>
      </c>
      <c r="H481" s="230">
        <v>0.182</v>
      </c>
      <c r="I481" s="231"/>
      <c r="J481" s="232">
        <f>ROUND(I481*H481,2)</f>
        <v>0</v>
      </c>
      <c r="K481" s="228" t="s">
        <v>145</v>
      </c>
      <c r="L481" s="43"/>
      <c r="M481" s="233" t="s">
        <v>1</v>
      </c>
      <c r="N481" s="234" t="s">
        <v>43</v>
      </c>
      <c r="O481" s="86"/>
      <c r="P481" s="235">
        <f>O481*H481</f>
        <v>0</v>
      </c>
      <c r="Q481" s="235">
        <v>0</v>
      </c>
      <c r="R481" s="235">
        <f>Q481*H481</f>
        <v>0</v>
      </c>
      <c r="S481" s="235">
        <v>0</v>
      </c>
      <c r="T481" s="236">
        <f>S481*H481</f>
        <v>0</v>
      </c>
      <c r="AR481" s="237" t="s">
        <v>240</v>
      </c>
      <c r="AT481" s="237" t="s">
        <v>141</v>
      </c>
      <c r="AU481" s="237" t="s">
        <v>86</v>
      </c>
      <c r="AY481" s="17" t="s">
        <v>138</v>
      </c>
      <c r="BE481" s="238">
        <f>IF(N481="základní",J481,0)</f>
        <v>0</v>
      </c>
      <c r="BF481" s="238">
        <f>IF(N481="snížená",J481,0)</f>
        <v>0</v>
      </c>
      <c r="BG481" s="238">
        <f>IF(N481="zákl. přenesená",J481,0)</f>
        <v>0</v>
      </c>
      <c r="BH481" s="238">
        <f>IF(N481="sníž. přenesená",J481,0)</f>
        <v>0</v>
      </c>
      <c r="BI481" s="238">
        <f>IF(N481="nulová",J481,0)</f>
        <v>0</v>
      </c>
      <c r="BJ481" s="17" t="s">
        <v>86</v>
      </c>
      <c r="BK481" s="238">
        <f>ROUND(I481*H481,2)</f>
        <v>0</v>
      </c>
      <c r="BL481" s="17" t="s">
        <v>240</v>
      </c>
      <c r="BM481" s="237" t="s">
        <v>891</v>
      </c>
    </row>
    <row r="482" s="11" customFormat="1" ht="22.8" customHeight="1">
      <c r="B482" s="211"/>
      <c r="C482" s="212"/>
      <c r="D482" s="213" t="s">
        <v>76</v>
      </c>
      <c r="E482" s="224" t="s">
        <v>623</v>
      </c>
      <c r="F482" s="224" t="s">
        <v>624</v>
      </c>
      <c r="G482" s="212"/>
      <c r="H482" s="212"/>
      <c r="I482" s="215"/>
      <c r="J482" s="225">
        <f>BK482</f>
        <v>0</v>
      </c>
      <c r="K482" s="212"/>
      <c r="L482" s="216"/>
      <c r="M482" s="217"/>
      <c r="N482" s="218"/>
      <c r="O482" s="218"/>
      <c r="P482" s="219">
        <f>SUM(P483:P486)</f>
        <v>0</v>
      </c>
      <c r="Q482" s="218"/>
      <c r="R482" s="219">
        <f>SUM(R483:R486)</f>
        <v>0</v>
      </c>
      <c r="S482" s="218"/>
      <c r="T482" s="220">
        <f>SUM(T483:T486)</f>
        <v>0.75250000000000006</v>
      </c>
      <c r="AR482" s="221" t="s">
        <v>86</v>
      </c>
      <c r="AT482" s="222" t="s">
        <v>76</v>
      </c>
      <c r="AU482" s="222" t="s">
        <v>82</v>
      </c>
      <c r="AY482" s="221" t="s">
        <v>138</v>
      </c>
      <c r="BK482" s="223">
        <f>SUM(BK483:BK486)</f>
        <v>0</v>
      </c>
    </row>
    <row r="483" s="1" customFormat="1" ht="24" customHeight="1">
      <c r="B483" s="38"/>
      <c r="C483" s="226" t="s">
        <v>609</v>
      </c>
      <c r="D483" s="226" t="s">
        <v>141</v>
      </c>
      <c r="E483" s="227" t="s">
        <v>626</v>
      </c>
      <c r="F483" s="228" t="s">
        <v>627</v>
      </c>
      <c r="G483" s="229" t="s">
        <v>144</v>
      </c>
      <c r="H483" s="230">
        <v>30.100000000000001</v>
      </c>
      <c r="I483" s="231"/>
      <c r="J483" s="232">
        <f>ROUND(I483*H483,2)</f>
        <v>0</v>
      </c>
      <c r="K483" s="228" t="s">
        <v>145</v>
      </c>
      <c r="L483" s="43"/>
      <c r="M483" s="233" t="s">
        <v>1</v>
      </c>
      <c r="N483" s="234" t="s">
        <v>43</v>
      </c>
      <c r="O483" s="86"/>
      <c r="P483" s="235">
        <f>O483*H483</f>
        <v>0</v>
      </c>
      <c r="Q483" s="235">
        <v>0</v>
      </c>
      <c r="R483" s="235">
        <f>Q483*H483</f>
        <v>0</v>
      </c>
      <c r="S483" s="235">
        <v>0.025000000000000001</v>
      </c>
      <c r="T483" s="236">
        <f>S483*H483</f>
        <v>0.75250000000000006</v>
      </c>
      <c r="AR483" s="237" t="s">
        <v>240</v>
      </c>
      <c r="AT483" s="237" t="s">
        <v>141</v>
      </c>
      <c r="AU483" s="237" t="s">
        <v>86</v>
      </c>
      <c r="AY483" s="17" t="s">
        <v>138</v>
      </c>
      <c r="BE483" s="238">
        <f>IF(N483="základní",J483,0)</f>
        <v>0</v>
      </c>
      <c r="BF483" s="238">
        <f>IF(N483="snížená",J483,0)</f>
        <v>0</v>
      </c>
      <c r="BG483" s="238">
        <f>IF(N483="zákl. přenesená",J483,0)</f>
        <v>0</v>
      </c>
      <c r="BH483" s="238">
        <f>IF(N483="sníž. přenesená",J483,0)</f>
        <v>0</v>
      </c>
      <c r="BI483" s="238">
        <f>IF(N483="nulová",J483,0)</f>
        <v>0</v>
      </c>
      <c r="BJ483" s="17" t="s">
        <v>86</v>
      </c>
      <c r="BK483" s="238">
        <f>ROUND(I483*H483,2)</f>
        <v>0</v>
      </c>
      <c r="BL483" s="17" t="s">
        <v>240</v>
      </c>
      <c r="BM483" s="237" t="s">
        <v>628</v>
      </c>
    </row>
    <row r="484" s="12" customFormat="1">
      <c r="B484" s="239"/>
      <c r="C484" s="240"/>
      <c r="D484" s="241" t="s">
        <v>148</v>
      </c>
      <c r="E484" s="242" t="s">
        <v>1</v>
      </c>
      <c r="F484" s="243" t="s">
        <v>800</v>
      </c>
      <c r="G484" s="240"/>
      <c r="H484" s="244">
        <v>15.48</v>
      </c>
      <c r="I484" s="245"/>
      <c r="J484" s="240"/>
      <c r="K484" s="240"/>
      <c r="L484" s="246"/>
      <c r="M484" s="247"/>
      <c r="N484" s="248"/>
      <c r="O484" s="248"/>
      <c r="P484" s="248"/>
      <c r="Q484" s="248"/>
      <c r="R484" s="248"/>
      <c r="S484" s="248"/>
      <c r="T484" s="249"/>
      <c r="AT484" s="250" t="s">
        <v>148</v>
      </c>
      <c r="AU484" s="250" t="s">
        <v>86</v>
      </c>
      <c r="AV484" s="12" t="s">
        <v>86</v>
      </c>
      <c r="AW484" s="12" t="s">
        <v>33</v>
      </c>
      <c r="AX484" s="12" t="s">
        <v>77</v>
      </c>
      <c r="AY484" s="250" t="s">
        <v>138</v>
      </c>
    </row>
    <row r="485" s="12" customFormat="1">
      <c r="B485" s="239"/>
      <c r="C485" s="240"/>
      <c r="D485" s="241" t="s">
        <v>148</v>
      </c>
      <c r="E485" s="242" t="s">
        <v>1</v>
      </c>
      <c r="F485" s="243" t="s">
        <v>801</v>
      </c>
      <c r="G485" s="240"/>
      <c r="H485" s="244">
        <v>14.619999999999999</v>
      </c>
      <c r="I485" s="245"/>
      <c r="J485" s="240"/>
      <c r="K485" s="240"/>
      <c r="L485" s="246"/>
      <c r="M485" s="247"/>
      <c r="N485" s="248"/>
      <c r="O485" s="248"/>
      <c r="P485" s="248"/>
      <c r="Q485" s="248"/>
      <c r="R485" s="248"/>
      <c r="S485" s="248"/>
      <c r="T485" s="249"/>
      <c r="AT485" s="250" t="s">
        <v>148</v>
      </c>
      <c r="AU485" s="250" t="s">
        <v>86</v>
      </c>
      <c r="AV485" s="12" t="s">
        <v>86</v>
      </c>
      <c r="AW485" s="12" t="s">
        <v>33</v>
      </c>
      <c r="AX485" s="12" t="s">
        <v>77</v>
      </c>
      <c r="AY485" s="250" t="s">
        <v>138</v>
      </c>
    </row>
    <row r="486" s="13" customFormat="1">
      <c r="B486" s="251"/>
      <c r="C486" s="252"/>
      <c r="D486" s="241" t="s">
        <v>148</v>
      </c>
      <c r="E486" s="253" t="s">
        <v>1</v>
      </c>
      <c r="F486" s="254" t="s">
        <v>155</v>
      </c>
      <c r="G486" s="252"/>
      <c r="H486" s="255">
        <v>30.100000000000001</v>
      </c>
      <c r="I486" s="256"/>
      <c r="J486" s="252"/>
      <c r="K486" s="252"/>
      <c r="L486" s="257"/>
      <c r="M486" s="258"/>
      <c r="N486" s="259"/>
      <c r="O486" s="259"/>
      <c r="P486" s="259"/>
      <c r="Q486" s="259"/>
      <c r="R486" s="259"/>
      <c r="S486" s="259"/>
      <c r="T486" s="260"/>
      <c r="AT486" s="261" t="s">
        <v>148</v>
      </c>
      <c r="AU486" s="261" t="s">
        <v>86</v>
      </c>
      <c r="AV486" s="13" t="s">
        <v>146</v>
      </c>
      <c r="AW486" s="13" t="s">
        <v>33</v>
      </c>
      <c r="AX486" s="13" t="s">
        <v>82</v>
      </c>
      <c r="AY486" s="261" t="s">
        <v>138</v>
      </c>
    </row>
    <row r="487" s="11" customFormat="1" ht="22.8" customHeight="1">
      <c r="B487" s="211"/>
      <c r="C487" s="212"/>
      <c r="D487" s="213" t="s">
        <v>76</v>
      </c>
      <c r="E487" s="224" t="s">
        <v>629</v>
      </c>
      <c r="F487" s="224" t="s">
        <v>630</v>
      </c>
      <c r="G487" s="212"/>
      <c r="H487" s="212"/>
      <c r="I487" s="215"/>
      <c r="J487" s="225">
        <f>BK487</f>
        <v>0</v>
      </c>
      <c r="K487" s="212"/>
      <c r="L487" s="216"/>
      <c r="M487" s="217"/>
      <c r="N487" s="218"/>
      <c r="O487" s="218"/>
      <c r="P487" s="219">
        <f>SUM(P488:P547)</f>
        <v>0</v>
      </c>
      <c r="Q487" s="218"/>
      <c r="R487" s="219">
        <f>SUM(R488:R547)</f>
        <v>0.23436094000000002</v>
      </c>
      <c r="S487" s="218"/>
      <c r="T487" s="220">
        <f>SUM(T488:T547)</f>
        <v>0.068909999999999999</v>
      </c>
      <c r="AR487" s="221" t="s">
        <v>86</v>
      </c>
      <c r="AT487" s="222" t="s">
        <v>76</v>
      </c>
      <c r="AU487" s="222" t="s">
        <v>82</v>
      </c>
      <c r="AY487" s="221" t="s">
        <v>138</v>
      </c>
      <c r="BK487" s="223">
        <f>SUM(BK488:BK547)</f>
        <v>0</v>
      </c>
    </row>
    <row r="488" s="1" customFormat="1" ht="16.5" customHeight="1">
      <c r="B488" s="38"/>
      <c r="C488" s="226" t="s">
        <v>613</v>
      </c>
      <c r="D488" s="226" t="s">
        <v>141</v>
      </c>
      <c r="E488" s="227" t="s">
        <v>632</v>
      </c>
      <c r="F488" s="228" t="s">
        <v>633</v>
      </c>
      <c r="G488" s="229" t="s">
        <v>144</v>
      </c>
      <c r="H488" s="230">
        <v>57.25</v>
      </c>
      <c r="I488" s="231"/>
      <c r="J488" s="232">
        <f>ROUND(I488*H488,2)</f>
        <v>0</v>
      </c>
      <c r="K488" s="228" t="s">
        <v>158</v>
      </c>
      <c r="L488" s="43"/>
      <c r="M488" s="233" t="s">
        <v>1</v>
      </c>
      <c r="N488" s="234" t="s">
        <v>43</v>
      </c>
      <c r="O488" s="86"/>
      <c r="P488" s="235">
        <f>O488*H488</f>
        <v>0</v>
      </c>
      <c r="Q488" s="235">
        <v>0</v>
      </c>
      <c r="R488" s="235">
        <f>Q488*H488</f>
        <v>0</v>
      </c>
      <c r="S488" s="235">
        <v>0</v>
      </c>
      <c r="T488" s="236">
        <f>S488*H488</f>
        <v>0</v>
      </c>
      <c r="AR488" s="237" t="s">
        <v>240</v>
      </c>
      <c r="AT488" s="237" t="s">
        <v>141</v>
      </c>
      <c r="AU488" s="237" t="s">
        <v>86</v>
      </c>
      <c r="AY488" s="17" t="s">
        <v>138</v>
      </c>
      <c r="BE488" s="238">
        <f>IF(N488="základní",J488,0)</f>
        <v>0</v>
      </c>
      <c r="BF488" s="238">
        <f>IF(N488="snížená",J488,0)</f>
        <v>0</v>
      </c>
      <c r="BG488" s="238">
        <f>IF(N488="zákl. přenesená",J488,0)</f>
        <v>0</v>
      </c>
      <c r="BH488" s="238">
        <f>IF(N488="sníž. přenesená",J488,0)</f>
        <v>0</v>
      </c>
      <c r="BI488" s="238">
        <f>IF(N488="nulová",J488,0)</f>
        <v>0</v>
      </c>
      <c r="BJ488" s="17" t="s">
        <v>86</v>
      </c>
      <c r="BK488" s="238">
        <f>ROUND(I488*H488,2)</f>
        <v>0</v>
      </c>
      <c r="BL488" s="17" t="s">
        <v>240</v>
      </c>
      <c r="BM488" s="237" t="s">
        <v>634</v>
      </c>
    </row>
    <row r="489" s="12" customFormat="1">
      <c r="B489" s="239"/>
      <c r="C489" s="240"/>
      <c r="D489" s="241" t="s">
        <v>148</v>
      </c>
      <c r="E489" s="242" t="s">
        <v>1</v>
      </c>
      <c r="F489" s="243" t="s">
        <v>799</v>
      </c>
      <c r="G489" s="240"/>
      <c r="H489" s="244">
        <v>14.119999999999999</v>
      </c>
      <c r="I489" s="245"/>
      <c r="J489" s="240"/>
      <c r="K489" s="240"/>
      <c r="L489" s="246"/>
      <c r="M489" s="247"/>
      <c r="N489" s="248"/>
      <c r="O489" s="248"/>
      <c r="P489" s="248"/>
      <c r="Q489" s="248"/>
      <c r="R489" s="248"/>
      <c r="S489" s="248"/>
      <c r="T489" s="249"/>
      <c r="AT489" s="250" t="s">
        <v>148</v>
      </c>
      <c r="AU489" s="250" t="s">
        <v>86</v>
      </c>
      <c r="AV489" s="12" t="s">
        <v>86</v>
      </c>
      <c r="AW489" s="12" t="s">
        <v>33</v>
      </c>
      <c r="AX489" s="12" t="s">
        <v>77</v>
      </c>
      <c r="AY489" s="250" t="s">
        <v>138</v>
      </c>
    </row>
    <row r="490" s="12" customFormat="1">
      <c r="B490" s="239"/>
      <c r="C490" s="240"/>
      <c r="D490" s="241" t="s">
        <v>148</v>
      </c>
      <c r="E490" s="242" t="s">
        <v>1</v>
      </c>
      <c r="F490" s="243" t="s">
        <v>800</v>
      </c>
      <c r="G490" s="240"/>
      <c r="H490" s="244">
        <v>15.48</v>
      </c>
      <c r="I490" s="245"/>
      <c r="J490" s="240"/>
      <c r="K490" s="240"/>
      <c r="L490" s="246"/>
      <c r="M490" s="247"/>
      <c r="N490" s="248"/>
      <c r="O490" s="248"/>
      <c r="P490" s="248"/>
      <c r="Q490" s="248"/>
      <c r="R490" s="248"/>
      <c r="S490" s="248"/>
      <c r="T490" s="249"/>
      <c r="AT490" s="250" t="s">
        <v>148</v>
      </c>
      <c r="AU490" s="250" t="s">
        <v>86</v>
      </c>
      <c r="AV490" s="12" t="s">
        <v>86</v>
      </c>
      <c r="AW490" s="12" t="s">
        <v>33</v>
      </c>
      <c r="AX490" s="12" t="s">
        <v>77</v>
      </c>
      <c r="AY490" s="250" t="s">
        <v>138</v>
      </c>
    </row>
    <row r="491" s="12" customFormat="1">
      <c r="B491" s="239"/>
      <c r="C491" s="240"/>
      <c r="D491" s="241" t="s">
        <v>148</v>
      </c>
      <c r="E491" s="242" t="s">
        <v>1</v>
      </c>
      <c r="F491" s="243" t="s">
        <v>801</v>
      </c>
      <c r="G491" s="240"/>
      <c r="H491" s="244">
        <v>14.619999999999999</v>
      </c>
      <c r="I491" s="245"/>
      <c r="J491" s="240"/>
      <c r="K491" s="240"/>
      <c r="L491" s="246"/>
      <c r="M491" s="247"/>
      <c r="N491" s="248"/>
      <c r="O491" s="248"/>
      <c r="P491" s="248"/>
      <c r="Q491" s="248"/>
      <c r="R491" s="248"/>
      <c r="S491" s="248"/>
      <c r="T491" s="249"/>
      <c r="AT491" s="250" t="s">
        <v>148</v>
      </c>
      <c r="AU491" s="250" t="s">
        <v>86</v>
      </c>
      <c r="AV491" s="12" t="s">
        <v>86</v>
      </c>
      <c r="AW491" s="12" t="s">
        <v>33</v>
      </c>
      <c r="AX491" s="12" t="s">
        <v>77</v>
      </c>
      <c r="AY491" s="250" t="s">
        <v>138</v>
      </c>
    </row>
    <row r="492" s="12" customFormat="1">
      <c r="B492" s="239"/>
      <c r="C492" s="240"/>
      <c r="D492" s="241" t="s">
        <v>148</v>
      </c>
      <c r="E492" s="242" t="s">
        <v>1</v>
      </c>
      <c r="F492" s="243" t="s">
        <v>802</v>
      </c>
      <c r="G492" s="240"/>
      <c r="H492" s="244">
        <v>6.6100000000000003</v>
      </c>
      <c r="I492" s="245"/>
      <c r="J492" s="240"/>
      <c r="K492" s="240"/>
      <c r="L492" s="246"/>
      <c r="M492" s="247"/>
      <c r="N492" s="248"/>
      <c r="O492" s="248"/>
      <c r="P492" s="248"/>
      <c r="Q492" s="248"/>
      <c r="R492" s="248"/>
      <c r="S492" s="248"/>
      <c r="T492" s="249"/>
      <c r="AT492" s="250" t="s">
        <v>148</v>
      </c>
      <c r="AU492" s="250" t="s">
        <v>86</v>
      </c>
      <c r="AV492" s="12" t="s">
        <v>86</v>
      </c>
      <c r="AW492" s="12" t="s">
        <v>33</v>
      </c>
      <c r="AX492" s="12" t="s">
        <v>77</v>
      </c>
      <c r="AY492" s="250" t="s">
        <v>138</v>
      </c>
    </row>
    <row r="493" s="12" customFormat="1">
      <c r="B493" s="239"/>
      <c r="C493" s="240"/>
      <c r="D493" s="241" t="s">
        <v>148</v>
      </c>
      <c r="E493" s="242" t="s">
        <v>1</v>
      </c>
      <c r="F493" s="243" t="s">
        <v>803</v>
      </c>
      <c r="G493" s="240"/>
      <c r="H493" s="244">
        <v>1.3200000000000001</v>
      </c>
      <c r="I493" s="245"/>
      <c r="J493" s="240"/>
      <c r="K493" s="240"/>
      <c r="L493" s="246"/>
      <c r="M493" s="247"/>
      <c r="N493" s="248"/>
      <c r="O493" s="248"/>
      <c r="P493" s="248"/>
      <c r="Q493" s="248"/>
      <c r="R493" s="248"/>
      <c r="S493" s="248"/>
      <c r="T493" s="249"/>
      <c r="AT493" s="250" t="s">
        <v>148</v>
      </c>
      <c r="AU493" s="250" t="s">
        <v>86</v>
      </c>
      <c r="AV493" s="12" t="s">
        <v>86</v>
      </c>
      <c r="AW493" s="12" t="s">
        <v>33</v>
      </c>
      <c r="AX493" s="12" t="s">
        <v>77</v>
      </c>
      <c r="AY493" s="250" t="s">
        <v>138</v>
      </c>
    </row>
    <row r="494" s="12" customFormat="1">
      <c r="B494" s="239"/>
      <c r="C494" s="240"/>
      <c r="D494" s="241" t="s">
        <v>148</v>
      </c>
      <c r="E494" s="242" t="s">
        <v>1</v>
      </c>
      <c r="F494" s="243" t="s">
        <v>804</v>
      </c>
      <c r="G494" s="240"/>
      <c r="H494" s="244">
        <v>3.6000000000000001</v>
      </c>
      <c r="I494" s="245"/>
      <c r="J494" s="240"/>
      <c r="K494" s="240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148</v>
      </c>
      <c r="AU494" s="250" t="s">
        <v>86</v>
      </c>
      <c r="AV494" s="12" t="s">
        <v>86</v>
      </c>
      <c r="AW494" s="12" t="s">
        <v>33</v>
      </c>
      <c r="AX494" s="12" t="s">
        <v>77</v>
      </c>
      <c r="AY494" s="250" t="s">
        <v>138</v>
      </c>
    </row>
    <row r="495" s="12" customFormat="1">
      <c r="B495" s="239"/>
      <c r="C495" s="240"/>
      <c r="D495" s="241" t="s">
        <v>148</v>
      </c>
      <c r="E495" s="242" t="s">
        <v>1</v>
      </c>
      <c r="F495" s="243" t="s">
        <v>805</v>
      </c>
      <c r="G495" s="240"/>
      <c r="H495" s="244">
        <v>1.5</v>
      </c>
      <c r="I495" s="245"/>
      <c r="J495" s="240"/>
      <c r="K495" s="240"/>
      <c r="L495" s="246"/>
      <c r="M495" s="247"/>
      <c r="N495" s="248"/>
      <c r="O495" s="248"/>
      <c r="P495" s="248"/>
      <c r="Q495" s="248"/>
      <c r="R495" s="248"/>
      <c r="S495" s="248"/>
      <c r="T495" s="249"/>
      <c r="AT495" s="250" t="s">
        <v>148</v>
      </c>
      <c r="AU495" s="250" t="s">
        <v>86</v>
      </c>
      <c r="AV495" s="12" t="s">
        <v>86</v>
      </c>
      <c r="AW495" s="12" t="s">
        <v>33</v>
      </c>
      <c r="AX495" s="12" t="s">
        <v>77</v>
      </c>
      <c r="AY495" s="250" t="s">
        <v>138</v>
      </c>
    </row>
    <row r="496" s="13" customFormat="1">
      <c r="B496" s="251"/>
      <c r="C496" s="252"/>
      <c r="D496" s="241" t="s">
        <v>148</v>
      </c>
      <c r="E496" s="253" t="s">
        <v>1</v>
      </c>
      <c r="F496" s="254" t="s">
        <v>155</v>
      </c>
      <c r="G496" s="252"/>
      <c r="H496" s="255">
        <v>57.25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AT496" s="261" t="s">
        <v>148</v>
      </c>
      <c r="AU496" s="261" t="s">
        <v>86</v>
      </c>
      <c r="AV496" s="13" t="s">
        <v>146</v>
      </c>
      <c r="AW496" s="13" t="s">
        <v>33</v>
      </c>
      <c r="AX496" s="13" t="s">
        <v>82</v>
      </c>
      <c r="AY496" s="261" t="s">
        <v>138</v>
      </c>
    </row>
    <row r="497" s="1" customFormat="1" ht="16.5" customHeight="1">
      <c r="B497" s="38"/>
      <c r="C497" s="226" t="s">
        <v>619</v>
      </c>
      <c r="D497" s="226" t="s">
        <v>141</v>
      </c>
      <c r="E497" s="227" t="s">
        <v>636</v>
      </c>
      <c r="F497" s="228" t="s">
        <v>637</v>
      </c>
      <c r="G497" s="229" t="s">
        <v>144</v>
      </c>
      <c r="H497" s="230">
        <v>57.25</v>
      </c>
      <c r="I497" s="231"/>
      <c r="J497" s="232">
        <f>ROUND(I497*H497,2)</f>
        <v>0</v>
      </c>
      <c r="K497" s="228" t="s">
        <v>158</v>
      </c>
      <c r="L497" s="43"/>
      <c r="M497" s="233" t="s">
        <v>1</v>
      </c>
      <c r="N497" s="234" t="s">
        <v>43</v>
      </c>
      <c r="O497" s="86"/>
      <c r="P497" s="235">
        <f>O497*H497</f>
        <v>0</v>
      </c>
      <c r="Q497" s="235">
        <v>0</v>
      </c>
      <c r="R497" s="235">
        <f>Q497*H497</f>
        <v>0</v>
      </c>
      <c r="S497" s="235">
        <v>0</v>
      </c>
      <c r="T497" s="236">
        <f>S497*H497</f>
        <v>0</v>
      </c>
      <c r="AR497" s="237" t="s">
        <v>240</v>
      </c>
      <c r="AT497" s="237" t="s">
        <v>141</v>
      </c>
      <c r="AU497" s="237" t="s">
        <v>86</v>
      </c>
      <c r="AY497" s="17" t="s">
        <v>138</v>
      </c>
      <c r="BE497" s="238">
        <f>IF(N497="základní",J497,0)</f>
        <v>0</v>
      </c>
      <c r="BF497" s="238">
        <f>IF(N497="snížená",J497,0)</f>
        <v>0</v>
      </c>
      <c r="BG497" s="238">
        <f>IF(N497="zákl. přenesená",J497,0)</f>
        <v>0</v>
      </c>
      <c r="BH497" s="238">
        <f>IF(N497="sníž. přenesená",J497,0)</f>
        <v>0</v>
      </c>
      <c r="BI497" s="238">
        <f>IF(N497="nulová",J497,0)</f>
        <v>0</v>
      </c>
      <c r="BJ497" s="17" t="s">
        <v>86</v>
      </c>
      <c r="BK497" s="238">
        <f>ROUND(I497*H497,2)</f>
        <v>0</v>
      </c>
      <c r="BL497" s="17" t="s">
        <v>240</v>
      </c>
      <c r="BM497" s="237" t="s">
        <v>638</v>
      </c>
    </row>
    <row r="498" s="12" customFormat="1">
      <c r="B498" s="239"/>
      <c r="C498" s="240"/>
      <c r="D498" s="241" t="s">
        <v>148</v>
      </c>
      <c r="E498" s="242" t="s">
        <v>1</v>
      </c>
      <c r="F498" s="243" t="s">
        <v>799</v>
      </c>
      <c r="G498" s="240"/>
      <c r="H498" s="244">
        <v>14.119999999999999</v>
      </c>
      <c r="I498" s="245"/>
      <c r="J498" s="240"/>
      <c r="K498" s="240"/>
      <c r="L498" s="246"/>
      <c r="M498" s="247"/>
      <c r="N498" s="248"/>
      <c r="O498" s="248"/>
      <c r="P498" s="248"/>
      <c r="Q498" s="248"/>
      <c r="R498" s="248"/>
      <c r="S498" s="248"/>
      <c r="T498" s="249"/>
      <c r="AT498" s="250" t="s">
        <v>148</v>
      </c>
      <c r="AU498" s="250" t="s">
        <v>86</v>
      </c>
      <c r="AV498" s="12" t="s">
        <v>86</v>
      </c>
      <c r="AW498" s="12" t="s">
        <v>33</v>
      </c>
      <c r="AX498" s="12" t="s">
        <v>77</v>
      </c>
      <c r="AY498" s="250" t="s">
        <v>138</v>
      </c>
    </row>
    <row r="499" s="12" customFormat="1">
      <c r="B499" s="239"/>
      <c r="C499" s="240"/>
      <c r="D499" s="241" t="s">
        <v>148</v>
      </c>
      <c r="E499" s="242" t="s">
        <v>1</v>
      </c>
      <c r="F499" s="243" t="s">
        <v>800</v>
      </c>
      <c r="G499" s="240"/>
      <c r="H499" s="244">
        <v>15.48</v>
      </c>
      <c r="I499" s="245"/>
      <c r="J499" s="240"/>
      <c r="K499" s="240"/>
      <c r="L499" s="246"/>
      <c r="M499" s="247"/>
      <c r="N499" s="248"/>
      <c r="O499" s="248"/>
      <c r="P499" s="248"/>
      <c r="Q499" s="248"/>
      <c r="R499" s="248"/>
      <c r="S499" s="248"/>
      <c r="T499" s="249"/>
      <c r="AT499" s="250" t="s">
        <v>148</v>
      </c>
      <c r="AU499" s="250" t="s">
        <v>86</v>
      </c>
      <c r="AV499" s="12" t="s">
        <v>86</v>
      </c>
      <c r="AW499" s="12" t="s">
        <v>33</v>
      </c>
      <c r="AX499" s="12" t="s">
        <v>77</v>
      </c>
      <c r="AY499" s="250" t="s">
        <v>138</v>
      </c>
    </row>
    <row r="500" s="12" customFormat="1">
      <c r="B500" s="239"/>
      <c r="C500" s="240"/>
      <c r="D500" s="241" t="s">
        <v>148</v>
      </c>
      <c r="E500" s="242" t="s">
        <v>1</v>
      </c>
      <c r="F500" s="243" t="s">
        <v>801</v>
      </c>
      <c r="G500" s="240"/>
      <c r="H500" s="244">
        <v>14.619999999999999</v>
      </c>
      <c r="I500" s="245"/>
      <c r="J500" s="240"/>
      <c r="K500" s="240"/>
      <c r="L500" s="246"/>
      <c r="M500" s="247"/>
      <c r="N500" s="248"/>
      <c r="O500" s="248"/>
      <c r="P500" s="248"/>
      <c r="Q500" s="248"/>
      <c r="R500" s="248"/>
      <c r="S500" s="248"/>
      <c r="T500" s="249"/>
      <c r="AT500" s="250" t="s">
        <v>148</v>
      </c>
      <c r="AU500" s="250" t="s">
        <v>86</v>
      </c>
      <c r="AV500" s="12" t="s">
        <v>86</v>
      </c>
      <c r="AW500" s="12" t="s">
        <v>33</v>
      </c>
      <c r="AX500" s="12" t="s">
        <v>77</v>
      </c>
      <c r="AY500" s="250" t="s">
        <v>138</v>
      </c>
    </row>
    <row r="501" s="12" customFormat="1">
      <c r="B501" s="239"/>
      <c r="C501" s="240"/>
      <c r="D501" s="241" t="s">
        <v>148</v>
      </c>
      <c r="E501" s="242" t="s">
        <v>1</v>
      </c>
      <c r="F501" s="243" t="s">
        <v>802</v>
      </c>
      <c r="G501" s="240"/>
      <c r="H501" s="244">
        <v>6.6100000000000003</v>
      </c>
      <c r="I501" s="245"/>
      <c r="J501" s="240"/>
      <c r="K501" s="240"/>
      <c r="L501" s="246"/>
      <c r="M501" s="247"/>
      <c r="N501" s="248"/>
      <c r="O501" s="248"/>
      <c r="P501" s="248"/>
      <c r="Q501" s="248"/>
      <c r="R501" s="248"/>
      <c r="S501" s="248"/>
      <c r="T501" s="249"/>
      <c r="AT501" s="250" t="s">
        <v>148</v>
      </c>
      <c r="AU501" s="250" t="s">
        <v>86</v>
      </c>
      <c r="AV501" s="12" t="s">
        <v>86</v>
      </c>
      <c r="AW501" s="12" t="s">
        <v>33</v>
      </c>
      <c r="AX501" s="12" t="s">
        <v>77</v>
      </c>
      <c r="AY501" s="250" t="s">
        <v>138</v>
      </c>
    </row>
    <row r="502" s="12" customFormat="1">
      <c r="B502" s="239"/>
      <c r="C502" s="240"/>
      <c r="D502" s="241" t="s">
        <v>148</v>
      </c>
      <c r="E502" s="242" t="s">
        <v>1</v>
      </c>
      <c r="F502" s="243" t="s">
        <v>803</v>
      </c>
      <c r="G502" s="240"/>
      <c r="H502" s="244">
        <v>1.3200000000000001</v>
      </c>
      <c r="I502" s="245"/>
      <c r="J502" s="240"/>
      <c r="K502" s="240"/>
      <c r="L502" s="246"/>
      <c r="M502" s="247"/>
      <c r="N502" s="248"/>
      <c r="O502" s="248"/>
      <c r="P502" s="248"/>
      <c r="Q502" s="248"/>
      <c r="R502" s="248"/>
      <c r="S502" s="248"/>
      <c r="T502" s="249"/>
      <c r="AT502" s="250" t="s">
        <v>148</v>
      </c>
      <c r="AU502" s="250" t="s">
        <v>86</v>
      </c>
      <c r="AV502" s="12" t="s">
        <v>86</v>
      </c>
      <c r="AW502" s="12" t="s">
        <v>33</v>
      </c>
      <c r="AX502" s="12" t="s">
        <v>77</v>
      </c>
      <c r="AY502" s="250" t="s">
        <v>138</v>
      </c>
    </row>
    <row r="503" s="12" customFormat="1">
      <c r="B503" s="239"/>
      <c r="C503" s="240"/>
      <c r="D503" s="241" t="s">
        <v>148</v>
      </c>
      <c r="E503" s="242" t="s">
        <v>1</v>
      </c>
      <c r="F503" s="243" t="s">
        <v>804</v>
      </c>
      <c r="G503" s="240"/>
      <c r="H503" s="244">
        <v>3.6000000000000001</v>
      </c>
      <c r="I503" s="245"/>
      <c r="J503" s="240"/>
      <c r="K503" s="240"/>
      <c r="L503" s="246"/>
      <c r="M503" s="247"/>
      <c r="N503" s="248"/>
      <c r="O503" s="248"/>
      <c r="P503" s="248"/>
      <c r="Q503" s="248"/>
      <c r="R503" s="248"/>
      <c r="S503" s="248"/>
      <c r="T503" s="249"/>
      <c r="AT503" s="250" t="s">
        <v>148</v>
      </c>
      <c r="AU503" s="250" t="s">
        <v>86</v>
      </c>
      <c r="AV503" s="12" t="s">
        <v>86</v>
      </c>
      <c r="AW503" s="12" t="s">
        <v>33</v>
      </c>
      <c r="AX503" s="12" t="s">
        <v>77</v>
      </c>
      <c r="AY503" s="250" t="s">
        <v>138</v>
      </c>
    </row>
    <row r="504" s="12" customFormat="1">
      <c r="B504" s="239"/>
      <c r="C504" s="240"/>
      <c r="D504" s="241" t="s">
        <v>148</v>
      </c>
      <c r="E504" s="242" t="s">
        <v>1</v>
      </c>
      <c r="F504" s="243" t="s">
        <v>805</v>
      </c>
      <c r="G504" s="240"/>
      <c r="H504" s="244">
        <v>1.5</v>
      </c>
      <c r="I504" s="245"/>
      <c r="J504" s="240"/>
      <c r="K504" s="240"/>
      <c r="L504" s="246"/>
      <c r="M504" s="247"/>
      <c r="N504" s="248"/>
      <c r="O504" s="248"/>
      <c r="P504" s="248"/>
      <c r="Q504" s="248"/>
      <c r="R504" s="248"/>
      <c r="S504" s="248"/>
      <c r="T504" s="249"/>
      <c r="AT504" s="250" t="s">
        <v>148</v>
      </c>
      <c r="AU504" s="250" t="s">
        <v>86</v>
      </c>
      <c r="AV504" s="12" t="s">
        <v>86</v>
      </c>
      <c r="AW504" s="12" t="s">
        <v>33</v>
      </c>
      <c r="AX504" s="12" t="s">
        <v>77</v>
      </c>
      <c r="AY504" s="250" t="s">
        <v>138</v>
      </c>
    </row>
    <row r="505" s="13" customFormat="1">
      <c r="B505" s="251"/>
      <c r="C505" s="252"/>
      <c r="D505" s="241" t="s">
        <v>148</v>
      </c>
      <c r="E505" s="253" t="s">
        <v>1</v>
      </c>
      <c r="F505" s="254" t="s">
        <v>155</v>
      </c>
      <c r="G505" s="252"/>
      <c r="H505" s="255">
        <v>57.25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AT505" s="261" t="s">
        <v>148</v>
      </c>
      <c r="AU505" s="261" t="s">
        <v>86</v>
      </c>
      <c r="AV505" s="13" t="s">
        <v>146</v>
      </c>
      <c r="AW505" s="13" t="s">
        <v>33</v>
      </c>
      <c r="AX505" s="13" t="s">
        <v>82</v>
      </c>
      <c r="AY505" s="261" t="s">
        <v>138</v>
      </c>
    </row>
    <row r="506" s="1" customFormat="1" ht="24" customHeight="1">
      <c r="B506" s="38"/>
      <c r="C506" s="226" t="s">
        <v>625</v>
      </c>
      <c r="D506" s="226" t="s">
        <v>141</v>
      </c>
      <c r="E506" s="227" t="s">
        <v>640</v>
      </c>
      <c r="F506" s="228" t="s">
        <v>641</v>
      </c>
      <c r="G506" s="229" t="s">
        <v>144</v>
      </c>
      <c r="H506" s="230">
        <v>50.829999999999998</v>
      </c>
      <c r="I506" s="231"/>
      <c r="J506" s="232">
        <f>ROUND(I506*H506,2)</f>
        <v>0</v>
      </c>
      <c r="K506" s="228" t="s">
        <v>158</v>
      </c>
      <c r="L506" s="43"/>
      <c r="M506" s="233" t="s">
        <v>1</v>
      </c>
      <c r="N506" s="234" t="s">
        <v>43</v>
      </c>
      <c r="O506" s="86"/>
      <c r="P506" s="235">
        <f>O506*H506</f>
        <v>0</v>
      </c>
      <c r="Q506" s="235">
        <v>3.0000000000000001E-05</v>
      </c>
      <c r="R506" s="235">
        <f>Q506*H506</f>
        <v>0.0015249</v>
      </c>
      <c r="S506" s="235">
        <v>0</v>
      </c>
      <c r="T506" s="236">
        <f>S506*H506</f>
        <v>0</v>
      </c>
      <c r="AR506" s="237" t="s">
        <v>240</v>
      </c>
      <c r="AT506" s="237" t="s">
        <v>141</v>
      </c>
      <c r="AU506" s="237" t="s">
        <v>86</v>
      </c>
      <c r="AY506" s="17" t="s">
        <v>138</v>
      </c>
      <c r="BE506" s="238">
        <f>IF(N506="základní",J506,0)</f>
        <v>0</v>
      </c>
      <c r="BF506" s="238">
        <f>IF(N506="snížená",J506,0)</f>
        <v>0</v>
      </c>
      <c r="BG506" s="238">
        <f>IF(N506="zákl. přenesená",J506,0)</f>
        <v>0</v>
      </c>
      <c r="BH506" s="238">
        <f>IF(N506="sníž. přenesená",J506,0)</f>
        <v>0</v>
      </c>
      <c r="BI506" s="238">
        <f>IF(N506="nulová",J506,0)</f>
        <v>0</v>
      </c>
      <c r="BJ506" s="17" t="s">
        <v>86</v>
      </c>
      <c r="BK506" s="238">
        <f>ROUND(I506*H506,2)</f>
        <v>0</v>
      </c>
      <c r="BL506" s="17" t="s">
        <v>240</v>
      </c>
      <c r="BM506" s="237" t="s">
        <v>642</v>
      </c>
    </row>
    <row r="507" s="12" customFormat="1">
      <c r="B507" s="239"/>
      <c r="C507" s="240"/>
      <c r="D507" s="241" t="s">
        <v>148</v>
      </c>
      <c r="E507" s="242" t="s">
        <v>1</v>
      </c>
      <c r="F507" s="243" t="s">
        <v>799</v>
      </c>
      <c r="G507" s="240"/>
      <c r="H507" s="244">
        <v>14.119999999999999</v>
      </c>
      <c r="I507" s="245"/>
      <c r="J507" s="240"/>
      <c r="K507" s="240"/>
      <c r="L507" s="246"/>
      <c r="M507" s="247"/>
      <c r="N507" s="248"/>
      <c r="O507" s="248"/>
      <c r="P507" s="248"/>
      <c r="Q507" s="248"/>
      <c r="R507" s="248"/>
      <c r="S507" s="248"/>
      <c r="T507" s="249"/>
      <c r="AT507" s="250" t="s">
        <v>148</v>
      </c>
      <c r="AU507" s="250" t="s">
        <v>86</v>
      </c>
      <c r="AV507" s="12" t="s">
        <v>86</v>
      </c>
      <c r="AW507" s="12" t="s">
        <v>33</v>
      </c>
      <c r="AX507" s="12" t="s">
        <v>77</v>
      </c>
      <c r="AY507" s="250" t="s">
        <v>138</v>
      </c>
    </row>
    <row r="508" s="12" customFormat="1">
      <c r="B508" s="239"/>
      <c r="C508" s="240"/>
      <c r="D508" s="241" t="s">
        <v>148</v>
      </c>
      <c r="E508" s="242" t="s">
        <v>1</v>
      </c>
      <c r="F508" s="243" t="s">
        <v>800</v>
      </c>
      <c r="G508" s="240"/>
      <c r="H508" s="244">
        <v>15.48</v>
      </c>
      <c r="I508" s="245"/>
      <c r="J508" s="240"/>
      <c r="K508" s="240"/>
      <c r="L508" s="246"/>
      <c r="M508" s="247"/>
      <c r="N508" s="248"/>
      <c r="O508" s="248"/>
      <c r="P508" s="248"/>
      <c r="Q508" s="248"/>
      <c r="R508" s="248"/>
      <c r="S508" s="248"/>
      <c r="T508" s="249"/>
      <c r="AT508" s="250" t="s">
        <v>148</v>
      </c>
      <c r="AU508" s="250" t="s">
        <v>86</v>
      </c>
      <c r="AV508" s="12" t="s">
        <v>86</v>
      </c>
      <c r="AW508" s="12" t="s">
        <v>33</v>
      </c>
      <c r="AX508" s="12" t="s">
        <v>77</v>
      </c>
      <c r="AY508" s="250" t="s">
        <v>138</v>
      </c>
    </row>
    <row r="509" s="12" customFormat="1">
      <c r="B509" s="239"/>
      <c r="C509" s="240"/>
      <c r="D509" s="241" t="s">
        <v>148</v>
      </c>
      <c r="E509" s="242" t="s">
        <v>1</v>
      </c>
      <c r="F509" s="243" t="s">
        <v>801</v>
      </c>
      <c r="G509" s="240"/>
      <c r="H509" s="244">
        <v>14.619999999999999</v>
      </c>
      <c r="I509" s="245"/>
      <c r="J509" s="240"/>
      <c r="K509" s="240"/>
      <c r="L509" s="246"/>
      <c r="M509" s="247"/>
      <c r="N509" s="248"/>
      <c r="O509" s="248"/>
      <c r="P509" s="248"/>
      <c r="Q509" s="248"/>
      <c r="R509" s="248"/>
      <c r="S509" s="248"/>
      <c r="T509" s="249"/>
      <c r="AT509" s="250" t="s">
        <v>148</v>
      </c>
      <c r="AU509" s="250" t="s">
        <v>86</v>
      </c>
      <c r="AV509" s="12" t="s">
        <v>86</v>
      </c>
      <c r="AW509" s="12" t="s">
        <v>33</v>
      </c>
      <c r="AX509" s="12" t="s">
        <v>77</v>
      </c>
      <c r="AY509" s="250" t="s">
        <v>138</v>
      </c>
    </row>
    <row r="510" s="12" customFormat="1">
      <c r="B510" s="239"/>
      <c r="C510" s="240"/>
      <c r="D510" s="241" t="s">
        <v>148</v>
      </c>
      <c r="E510" s="242" t="s">
        <v>1</v>
      </c>
      <c r="F510" s="243" t="s">
        <v>802</v>
      </c>
      <c r="G510" s="240"/>
      <c r="H510" s="244">
        <v>6.6100000000000003</v>
      </c>
      <c r="I510" s="245"/>
      <c r="J510" s="240"/>
      <c r="K510" s="240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148</v>
      </c>
      <c r="AU510" s="250" t="s">
        <v>86</v>
      </c>
      <c r="AV510" s="12" t="s">
        <v>86</v>
      </c>
      <c r="AW510" s="12" t="s">
        <v>33</v>
      </c>
      <c r="AX510" s="12" t="s">
        <v>77</v>
      </c>
      <c r="AY510" s="250" t="s">
        <v>138</v>
      </c>
    </row>
    <row r="511" s="13" customFormat="1">
      <c r="B511" s="251"/>
      <c r="C511" s="252"/>
      <c r="D511" s="241" t="s">
        <v>148</v>
      </c>
      <c r="E511" s="253" t="s">
        <v>1</v>
      </c>
      <c r="F511" s="254" t="s">
        <v>155</v>
      </c>
      <c r="G511" s="252"/>
      <c r="H511" s="255">
        <v>50.829999999999998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AT511" s="261" t="s">
        <v>148</v>
      </c>
      <c r="AU511" s="261" t="s">
        <v>86</v>
      </c>
      <c r="AV511" s="13" t="s">
        <v>146</v>
      </c>
      <c r="AW511" s="13" t="s">
        <v>33</v>
      </c>
      <c r="AX511" s="13" t="s">
        <v>82</v>
      </c>
      <c r="AY511" s="261" t="s">
        <v>138</v>
      </c>
    </row>
    <row r="512" s="1" customFormat="1" ht="24" customHeight="1">
      <c r="B512" s="38"/>
      <c r="C512" s="226" t="s">
        <v>631</v>
      </c>
      <c r="D512" s="226" t="s">
        <v>141</v>
      </c>
      <c r="E512" s="227" t="s">
        <v>644</v>
      </c>
      <c r="F512" s="228" t="s">
        <v>645</v>
      </c>
      <c r="G512" s="229" t="s">
        <v>144</v>
      </c>
      <c r="H512" s="230">
        <v>20.73</v>
      </c>
      <c r="I512" s="231"/>
      <c r="J512" s="232">
        <f>ROUND(I512*H512,2)</f>
        <v>0</v>
      </c>
      <c r="K512" s="228" t="s">
        <v>158</v>
      </c>
      <c r="L512" s="43"/>
      <c r="M512" s="233" t="s">
        <v>1</v>
      </c>
      <c r="N512" s="234" t="s">
        <v>43</v>
      </c>
      <c r="O512" s="86"/>
      <c r="P512" s="235">
        <f>O512*H512</f>
        <v>0</v>
      </c>
      <c r="Q512" s="235">
        <v>0</v>
      </c>
      <c r="R512" s="235">
        <f>Q512*H512</f>
        <v>0</v>
      </c>
      <c r="S512" s="235">
        <v>0.0030000000000000001</v>
      </c>
      <c r="T512" s="236">
        <f>S512*H512</f>
        <v>0.062190000000000002</v>
      </c>
      <c r="AR512" s="237" t="s">
        <v>240</v>
      </c>
      <c r="AT512" s="237" t="s">
        <v>141</v>
      </c>
      <c r="AU512" s="237" t="s">
        <v>86</v>
      </c>
      <c r="AY512" s="17" t="s">
        <v>138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7" t="s">
        <v>86</v>
      </c>
      <c r="BK512" s="238">
        <f>ROUND(I512*H512,2)</f>
        <v>0</v>
      </c>
      <c r="BL512" s="17" t="s">
        <v>240</v>
      </c>
      <c r="BM512" s="237" t="s">
        <v>646</v>
      </c>
    </row>
    <row r="513" s="12" customFormat="1">
      <c r="B513" s="239"/>
      <c r="C513" s="240"/>
      <c r="D513" s="241" t="s">
        <v>148</v>
      </c>
      <c r="E513" s="242" t="s">
        <v>1</v>
      </c>
      <c r="F513" s="243" t="s">
        <v>799</v>
      </c>
      <c r="G513" s="240"/>
      <c r="H513" s="244">
        <v>14.119999999999999</v>
      </c>
      <c r="I513" s="245"/>
      <c r="J513" s="240"/>
      <c r="K513" s="240"/>
      <c r="L513" s="246"/>
      <c r="M513" s="247"/>
      <c r="N513" s="248"/>
      <c r="O513" s="248"/>
      <c r="P513" s="248"/>
      <c r="Q513" s="248"/>
      <c r="R513" s="248"/>
      <c r="S513" s="248"/>
      <c r="T513" s="249"/>
      <c r="AT513" s="250" t="s">
        <v>148</v>
      </c>
      <c r="AU513" s="250" t="s">
        <v>86</v>
      </c>
      <c r="AV513" s="12" t="s">
        <v>86</v>
      </c>
      <c r="AW513" s="12" t="s">
        <v>33</v>
      </c>
      <c r="AX513" s="12" t="s">
        <v>77</v>
      </c>
      <c r="AY513" s="250" t="s">
        <v>138</v>
      </c>
    </row>
    <row r="514" s="12" customFormat="1">
      <c r="B514" s="239"/>
      <c r="C514" s="240"/>
      <c r="D514" s="241" t="s">
        <v>148</v>
      </c>
      <c r="E514" s="242" t="s">
        <v>1</v>
      </c>
      <c r="F514" s="243" t="s">
        <v>802</v>
      </c>
      <c r="G514" s="240"/>
      <c r="H514" s="244">
        <v>6.6100000000000003</v>
      </c>
      <c r="I514" s="245"/>
      <c r="J514" s="240"/>
      <c r="K514" s="240"/>
      <c r="L514" s="246"/>
      <c r="M514" s="247"/>
      <c r="N514" s="248"/>
      <c r="O514" s="248"/>
      <c r="P514" s="248"/>
      <c r="Q514" s="248"/>
      <c r="R514" s="248"/>
      <c r="S514" s="248"/>
      <c r="T514" s="249"/>
      <c r="AT514" s="250" t="s">
        <v>148</v>
      </c>
      <c r="AU514" s="250" t="s">
        <v>86</v>
      </c>
      <c r="AV514" s="12" t="s">
        <v>86</v>
      </c>
      <c r="AW514" s="12" t="s">
        <v>33</v>
      </c>
      <c r="AX514" s="12" t="s">
        <v>77</v>
      </c>
      <c r="AY514" s="250" t="s">
        <v>138</v>
      </c>
    </row>
    <row r="515" s="13" customFormat="1">
      <c r="B515" s="251"/>
      <c r="C515" s="252"/>
      <c r="D515" s="241" t="s">
        <v>148</v>
      </c>
      <c r="E515" s="253" t="s">
        <v>1</v>
      </c>
      <c r="F515" s="254" t="s">
        <v>155</v>
      </c>
      <c r="G515" s="252"/>
      <c r="H515" s="255">
        <v>20.73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AT515" s="261" t="s">
        <v>148</v>
      </c>
      <c r="AU515" s="261" t="s">
        <v>86</v>
      </c>
      <c r="AV515" s="13" t="s">
        <v>146</v>
      </c>
      <c r="AW515" s="13" t="s">
        <v>33</v>
      </c>
      <c r="AX515" s="13" t="s">
        <v>82</v>
      </c>
      <c r="AY515" s="261" t="s">
        <v>138</v>
      </c>
    </row>
    <row r="516" s="1" customFormat="1" ht="16.5" customHeight="1">
      <c r="B516" s="38"/>
      <c r="C516" s="226" t="s">
        <v>635</v>
      </c>
      <c r="D516" s="226" t="s">
        <v>141</v>
      </c>
      <c r="E516" s="227" t="s">
        <v>648</v>
      </c>
      <c r="F516" s="228" t="s">
        <v>649</v>
      </c>
      <c r="G516" s="229" t="s">
        <v>144</v>
      </c>
      <c r="H516" s="230">
        <v>50.829999999999998</v>
      </c>
      <c r="I516" s="231"/>
      <c r="J516" s="232">
        <f>ROUND(I516*H516,2)</f>
        <v>0</v>
      </c>
      <c r="K516" s="228" t="s">
        <v>158</v>
      </c>
      <c r="L516" s="43"/>
      <c r="M516" s="233" t="s">
        <v>1</v>
      </c>
      <c r="N516" s="234" t="s">
        <v>43</v>
      </c>
      <c r="O516" s="86"/>
      <c r="P516" s="235">
        <f>O516*H516</f>
        <v>0</v>
      </c>
      <c r="Q516" s="235">
        <v>0.00029999999999999997</v>
      </c>
      <c r="R516" s="235">
        <f>Q516*H516</f>
        <v>0.015248999999999999</v>
      </c>
      <c r="S516" s="235">
        <v>0</v>
      </c>
      <c r="T516" s="236">
        <f>S516*H516</f>
        <v>0</v>
      </c>
      <c r="AR516" s="237" t="s">
        <v>240</v>
      </c>
      <c r="AT516" s="237" t="s">
        <v>141</v>
      </c>
      <c r="AU516" s="237" t="s">
        <v>86</v>
      </c>
      <c r="AY516" s="17" t="s">
        <v>138</v>
      </c>
      <c r="BE516" s="238">
        <f>IF(N516="základní",J516,0)</f>
        <v>0</v>
      </c>
      <c r="BF516" s="238">
        <f>IF(N516="snížená",J516,0)</f>
        <v>0</v>
      </c>
      <c r="BG516" s="238">
        <f>IF(N516="zákl. přenesená",J516,0)</f>
        <v>0</v>
      </c>
      <c r="BH516" s="238">
        <f>IF(N516="sníž. přenesená",J516,0)</f>
        <v>0</v>
      </c>
      <c r="BI516" s="238">
        <f>IF(N516="nulová",J516,0)</f>
        <v>0</v>
      </c>
      <c r="BJ516" s="17" t="s">
        <v>86</v>
      </c>
      <c r="BK516" s="238">
        <f>ROUND(I516*H516,2)</f>
        <v>0</v>
      </c>
      <c r="BL516" s="17" t="s">
        <v>240</v>
      </c>
      <c r="BM516" s="237" t="s">
        <v>650</v>
      </c>
    </row>
    <row r="517" s="12" customFormat="1">
      <c r="B517" s="239"/>
      <c r="C517" s="240"/>
      <c r="D517" s="241" t="s">
        <v>148</v>
      </c>
      <c r="E517" s="242" t="s">
        <v>1</v>
      </c>
      <c r="F517" s="243" t="s">
        <v>799</v>
      </c>
      <c r="G517" s="240"/>
      <c r="H517" s="244">
        <v>14.119999999999999</v>
      </c>
      <c r="I517" s="245"/>
      <c r="J517" s="240"/>
      <c r="K517" s="240"/>
      <c r="L517" s="246"/>
      <c r="M517" s="247"/>
      <c r="N517" s="248"/>
      <c r="O517" s="248"/>
      <c r="P517" s="248"/>
      <c r="Q517" s="248"/>
      <c r="R517" s="248"/>
      <c r="S517" s="248"/>
      <c r="T517" s="249"/>
      <c r="AT517" s="250" t="s">
        <v>148</v>
      </c>
      <c r="AU517" s="250" t="s">
        <v>86</v>
      </c>
      <c r="AV517" s="12" t="s">
        <v>86</v>
      </c>
      <c r="AW517" s="12" t="s">
        <v>33</v>
      </c>
      <c r="AX517" s="12" t="s">
        <v>77</v>
      </c>
      <c r="AY517" s="250" t="s">
        <v>138</v>
      </c>
    </row>
    <row r="518" s="12" customFormat="1">
      <c r="B518" s="239"/>
      <c r="C518" s="240"/>
      <c r="D518" s="241" t="s">
        <v>148</v>
      </c>
      <c r="E518" s="242" t="s">
        <v>1</v>
      </c>
      <c r="F518" s="243" t="s">
        <v>800</v>
      </c>
      <c r="G518" s="240"/>
      <c r="H518" s="244">
        <v>15.48</v>
      </c>
      <c r="I518" s="245"/>
      <c r="J518" s="240"/>
      <c r="K518" s="240"/>
      <c r="L518" s="246"/>
      <c r="M518" s="247"/>
      <c r="N518" s="248"/>
      <c r="O518" s="248"/>
      <c r="P518" s="248"/>
      <c r="Q518" s="248"/>
      <c r="R518" s="248"/>
      <c r="S518" s="248"/>
      <c r="T518" s="249"/>
      <c r="AT518" s="250" t="s">
        <v>148</v>
      </c>
      <c r="AU518" s="250" t="s">
        <v>86</v>
      </c>
      <c r="AV518" s="12" t="s">
        <v>86</v>
      </c>
      <c r="AW518" s="12" t="s">
        <v>33</v>
      </c>
      <c r="AX518" s="12" t="s">
        <v>77</v>
      </c>
      <c r="AY518" s="250" t="s">
        <v>138</v>
      </c>
    </row>
    <row r="519" s="12" customFormat="1">
      <c r="B519" s="239"/>
      <c r="C519" s="240"/>
      <c r="D519" s="241" t="s">
        <v>148</v>
      </c>
      <c r="E519" s="242" t="s">
        <v>1</v>
      </c>
      <c r="F519" s="243" t="s">
        <v>801</v>
      </c>
      <c r="G519" s="240"/>
      <c r="H519" s="244">
        <v>14.619999999999999</v>
      </c>
      <c r="I519" s="245"/>
      <c r="J519" s="240"/>
      <c r="K519" s="240"/>
      <c r="L519" s="246"/>
      <c r="M519" s="247"/>
      <c r="N519" s="248"/>
      <c r="O519" s="248"/>
      <c r="P519" s="248"/>
      <c r="Q519" s="248"/>
      <c r="R519" s="248"/>
      <c r="S519" s="248"/>
      <c r="T519" s="249"/>
      <c r="AT519" s="250" t="s">
        <v>148</v>
      </c>
      <c r="AU519" s="250" t="s">
        <v>86</v>
      </c>
      <c r="AV519" s="12" t="s">
        <v>86</v>
      </c>
      <c r="AW519" s="12" t="s">
        <v>33</v>
      </c>
      <c r="AX519" s="12" t="s">
        <v>77</v>
      </c>
      <c r="AY519" s="250" t="s">
        <v>138</v>
      </c>
    </row>
    <row r="520" s="12" customFormat="1">
      <c r="B520" s="239"/>
      <c r="C520" s="240"/>
      <c r="D520" s="241" t="s">
        <v>148</v>
      </c>
      <c r="E520" s="242" t="s">
        <v>1</v>
      </c>
      <c r="F520" s="243" t="s">
        <v>802</v>
      </c>
      <c r="G520" s="240"/>
      <c r="H520" s="244">
        <v>6.6100000000000003</v>
      </c>
      <c r="I520" s="245"/>
      <c r="J520" s="240"/>
      <c r="K520" s="240"/>
      <c r="L520" s="246"/>
      <c r="M520" s="247"/>
      <c r="N520" s="248"/>
      <c r="O520" s="248"/>
      <c r="P520" s="248"/>
      <c r="Q520" s="248"/>
      <c r="R520" s="248"/>
      <c r="S520" s="248"/>
      <c r="T520" s="249"/>
      <c r="AT520" s="250" t="s">
        <v>148</v>
      </c>
      <c r="AU520" s="250" t="s">
        <v>86</v>
      </c>
      <c r="AV520" s="12" t="s">
        <v>86</v>
      </c>
      <c r="AW520" s="12" t="s">
        <v>33</v>
      </c>
      <c r="AX520" s="12" t="s">
        <v>77</v>
      </c>
      <c r="AY520" s="250" t="s">
        <v>138</v>
      </c>
    </row>
    <row r="521" s="13" customFormat="1">
      <c r="B521" s="251"/>
      <c r="C521" s="252"/>
      <c r="D521" s="241" t="s">
        <v>148</v>
      </c>
      <c r="E521" s="253" t="s">
        <v>1</v>
      </c>
      <c r="F521" s="254" t="s">
        <v>155</v>
      </c>
      <c r="G521" s="252"/>
      <c r="H521" s="255">
        <v>50.829999999999998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AT521" s="261" t="s">
        <v>148</v>
      </c>
      <c r="AU521" s="261" t="s">
        <v>86</v>
      </c>
      <c r="AV521" s="13" t="s">
        <v>146</v>
      </c>
      <c r="AW521" s="13" t="s">
        <v>33</v>
      </c>
      <c r="AX521" s="13" t="s">
        <v>82</v>
      </c>
      <c r="AY521" s="261" t="s">
        <v>138</v>
      </c>
    </row>
    <row r="522" s="1" customFormat="1" ht="36" customHeight="1">
      <c r="B522" s="38"/>
      <c r="C522" s="283" t="s">
        <v>639</v>
      </c>
      <c r="D522" s="283" t="s">
        <v>342</v>
      </c>
      <c r="E522" s="284" t="s">
        <v>652</v>
      </c>
      <c r="F522" s="285" t="s">
        <v>653</v>
      </c>
      <c r="G522" s="286" t="s">
        <v>144</v>
      </c>
      <c r="H522" s="287">
        <v>55.912999999999997</v>
      </c>
      <c r="I522" s="288"/>
      <c r="J522" s="289">
        <f>ROUND(I522*H522,2)</f>
        <v>0</v>
      </c>
      <c r="K522" s="285" t="s">
        <v>158</v>
      </c>
      <c r="L522" s="290"/>
      <c r="M522" s="291" t="s">
        <v>1</v>
      </c>
      <c r="N522" s="292" t="s">
        <v>43</v>
      </c>
      <c r="O522" s="86"/>
      <c r="P522" s="235">
        <f>O522*H522</f>
        <v>0</v>
      </c>
      <c r="Q522" s="235">
        <v>0.0036800000000000001</v>
      </c>
      <c r="R522" s="235">
        <f>Q522*H522</f>
        <v>0.20575984</v>
      </c>
      <c r="S522" s="235">
        <v>0</v>
      </c>
      <c r="T522" s="236">
        <f>S522*H522</f>
        <v>0</v>
      </c>
      <c r="AR522" s="237" t="s">
        <v>341</v>
      </c>
      <c r="AT522" s="237" t="s">
        <v>342</v>
      </c>
      <c r="AU522" s="237" t="s">
        <v>86</v>
      </c>
      <c r="AY522" s="17" t="s">
        <v>138</v>
      </c>
      <c r="BE522" s="238">
        <f>IF(N522="základní",J522,0)</f>
        <v>0</v>
      </c>
      <c r="BF522" s="238">
        <f>IF(N522="snížená",J522,0)</f>
        <v>0</v>
      </c>
      <c r="BG522" s="238">
        <f>IF(N522="zákl. přenesená",J522,0)</f>
        <v>0</v>
      </c>
      <c r="BH522" s="238">
        <f>IF(N522="sníž. přenesená",J522,0)</f>
        <v>0</v>
      </c>
      <c r="BI522" s="238">
        <f>IF(N522="nulová",J522,0)</f>
        <v>0</v>
      </c>
      <c r="BJ522" s="17" t="s">
        <v>86</v>
      </c>
      <c r="BK522" s="238">
        <f>ROUND(I522*H522,2)</f>
        <v>0</v>
      </c>
      <c r="BL522" s="17" t="s">
        <v>240</v>
      </c>
      <c r="BM522" s="237" t="s">
        <v>654</v>
      </c>
    </row>
    <row r="523" s="12" customFormat="1">
      <c r="B523" s="239"/>
      <c r="C523" s="240"/>
      <c r="D523" s="241" t="s">
        <v>148</v>
      </c>
      <c r="E523" s="242" t="s">
        <v>1</v>
      </c>
      <c r="F523" s="243" t="s">
        <v>892</v>
      </c>
      <c r="G523" s="240"/>
      <c r="H523" s="244">
        <v>50.829999999999998</v>
      </c>
      <c r="I523" s="245"/>
      <c r="J523" s="240"/>
      <c r="K523" s="240"/>
      <c r="L523" s="246"/>
      <c r="M523" s="247"/>
      <c r="N523" s="248"/>
      <c r="O523" s="248"/>
      <c r="P523" s="248"/>
      <c r="Q523" s="248"/>
      <c r="R523" s="248"/>
      <c r="S523" s="248"/>
      <c r="T523" s="249"/>
      <c r="AT523" s="250" t="s">
        <v>148</v>
      </c>
      <c r="AU523" s="250" t="s">
        <v>86</v>
      </c>
      <c r="AV523" s="12" t="s">
        <v>86</v>
      </c>
      <c r="AW523" s="12" t="s">
        <v>33</v>
      </c>
      <c r="AX523" s="12" t="s">
        <v>82</v>
      </c>
      <c r="AY523" s="250" t="s">
        <v>138</v>
      </c>
    </row>
    <row r="524" s="12" customFormat="1">
      <c r="B524" s="239"/>
      <c r="C524" s="240"/>
      <c r="D524" s="241" t="s">
        <v>148</v>
      </c>
      <c r="E524" s="240"/>
      <c r="F524" s="243" t="s">
        <v>893</v>
      </c>
      <c r="G524" s="240"/>
      <c r="H524" s="244">
        <v>55.912999999999997</v>
      </c>
      <c r="I524" s="245"/>
      <c r="J524" s="240"/>
      <c r="K524" s="240"/>
      <c r="L524" s="246"/>
      <c r="M524" s="247"/>
      <c r="N524" s="248"/>
      <c r="O524" s="248"/>
      <c r="P524" s="248"/>
      <c r="Q524" s="248"/>
      <c r="R524" s="248"/>
      <c r="S524" s="248"/>
      <c r="T524" s="249"/>
      <c r="AT524" s="250" t="s">
        <v>148</v>
      </c>
      <c r="AU524" s="250" t="s">
        <v>86</v>
      </c>
      <c r="AV524" s="12" t="s">
        <v>86</v>
      </c>
      <c r="AW524" s="12" t="s">
        <v>4</v>
      </c>
      <c r="AX524" s="12" t="s">
        <v>82</v>
      </c>
      <c r="AY524" s="250" t="s">
        <v>138</v>
      </c>
    </row>
    <row r="525" s="1" customFormat="1" ht="16.5" customHeight="1">
      <c r="B525" s="38"/>
      <c r="C525" s="226" t="s">
        <v>643</v>
      </c>
      <c r="D525" s="226" t="s">
        <v>141</v>
      </c>
      <c r="E525" s="227" t="s">
        <v>658</v>
      </c>
      <c r="F525" s="228" t="s">
        <v>659</v>
      </c>
      <c r="G525" s="229" t="s">
        <v>243</v>
      </c>
      <c r="H525" s="230">
        <v>22.399999999999999</v>
      </c>
      <c r="I525" s="231"/>
      <c r="J525" s="232">
        <f>ROUND(I525*H525,2)</f>
        <v>0</v>
      </c>
      <c r="K525" s="228" t="s">
        <v>145</v>
      </c>
      <c r="L525" s="43"/>
      <c r="M525" s="233" t="s">
        <v>1</v>
      </c>
      <c r="N525" s="234" t="s">
        <v>43</v>
      </c>
      <c r="O525" s="86"/>
      <c r="P525" s="235">
        <f>O525*H525</f>
        <v>0</v>
      </c>
      <c r="Q525" s="235">
        <v>0</v>
      </c>
      <c r="R525" s="235">
        <f>Q525*H525</f>
        <v>0</v>
      </c>
      <c r="S525" s="235">
        <v>0.00029999999999999997</v>
      </c>
      <c r="T525" s="236">
        <f>S525*H525</f>
        <v>0.0067199999999999994</v>
      </c>
      <c r="AR525" s="237" t="s">
        <v>240</v>
      </c>
      <c r="AT525" s="237" t="s">
        <v>141</v>
      </c>
      <c r="AU525" s="237" t="s">
        <v>86</v>
      </c>
      <c r="AY525" s="17" t="s">
        <v>138</v>
      </c>
      <c r="BE525" s="238">
        <f>IF(N525="základní",J525,0)</f>
        <v>0</v>
      </c>
      <c r="BF525" s="238">
        <f>IF(N525="snížená",J525,0)</f>
        <v>0</v>
      </c>
      <c r="BG525" s="238">
        <f>IF(N525="zákl. přenesená",J525,0)</f>
        <v>0</v>
      </c>
      <c r="BH525" s="238">
        <f>IF(N525="sníž. přenesená",J525,0)</f>
        <v>0</v>
      </c>
      <c r="BI525" s="238">
        <f>IF(N525="nulová",J525,0)</f>
        <v>0</v>
      </c>
      <c r="BJ525" s="17" t="s">
        <v>86</v>
      </c>
      <c r="BK525" s="238">
        <f>ROUND(I525*H525,2)</f>
        <v>0</v>
      </c>
      <c r="BL525" s="17" t="s">
        <v>240</v>
      </c>
      <c r="BM525" s="237" t="s">
        <v>660</v>
      </c>
    </row>
    <row r="526" s="12" customFormat="1">
      <c r="B526" s="239"/>
      <c r="C526" s="240"/>
      <c r="D526" s="241" t="s">
        <v>148</v>
      </c>
      <c r="E526" s="242" t="s">
        <v>1</v>
      </c>
      <c r="F526" s="243" t="s">
        <v>894</v>
      </c>
      <c r="G526" s="240"/>
      <c r="H526" s="244">
        <v>14</v>
      </c>
      <c r="I526" s="245"/>
      <c r="J526" s="240"/>
      <c r="K526" s="240"/>
      <c r="L526" s="246"/>
      <c r="M526" s="247"/>
      <c r="N526" s="248"/>
      <c r="O526" s="248"/>
      <c r="P526" s="248"/>
      <c r="Q526" s="248"/>
      <c r="R526" s="248"/>
      <c r="S526" s="248"/>
      <c r="T526" s="249"/>
      <c r="AT526" s="250" t="s">
        <v>148</v>
      </c>
      <c r="AU526" s="250" t="s">
        <v>86</v>
      </c>
      <c r="AV526" s="12" t="s">
        <v>86</v>
      </c>
      <c r="AW526" s="12" t="s">
        <v>33</v>
      </c>
      <c r="AX526" s="12" t="s">
        <v>77</v>
      </c>
      <c r="AY526" s="250" t="s">
        <v>138</v>
      </c>
    </row>
    <row r="527" s="12" customFormat="1">
      <c r="B527" s="239"/>
      <c r="C527" s="240"/>
      <c r="D527" s="241" t="s">
        <v>148</v>
      </c>
      <c r="E527" s="242" t="s">
        <v>1</v>
      </c>
      <c r="F527" s="243" t="s">
        <v>895</v>
      </c>
      <c r="G527" s="240"/>
      <c r="H527" s="244">
        <v>8.4000000000000004</v>
      </c>
      <c r="I527" s="245"/>
      <c r="J527" s="240"/>
      <c r="K527" s="240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148</v>
      </c>
      <c r="AU527" s="250" t="s">
        <v>86</v>
      </c>
      <c r="AV527" s="12" t="s">
        <v>86</v>
      </c>
      <c r="AW527" s="12" t="s">
        <v>33</v>
      </c>
      <c r="AX527" s="12" t="s">
        <v>77</v>
      </c>
      <c r="AY527" s="250" t="s">
        <v>138</v>
      </c>
    </row>
    <row r="528" s="13" customFormat="1">
      <c r="B528" s="251"/>
      <c r="C528" s="252"/>
      <c r="D528" s="241" t="s">
        <v>148</v>
      </c>
      <c r="E528" s="253" t="s">
        <v>1</v>
      </c>
      <c r="F528" s="254" t="s">
        <v>155</v>
      </c>
      <c r="G528" s="252"/>
      <c r="H528" s="255">
        <v>22.399999999999999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AT528" s="261" t="s">
        <v>148</v>
      </c>
      <c r="AU528" s="261" t="s">
        <v>86</v>
      </c>
      <c r="AV528" s="13" t="s">
        <v>146</v>
      </c>
      <c r="AW528" s="13" t="s">
        <v>33</v>
      </c>
      <c r="AX528" s="13" t="s">
        <v>82</v>
      </c>
      <c r="AY528" s="261" t="s">
        <v>138</v>
      </c>
    </row>
    <row r="529" s="1" customFormat="1" ht="16.5" customHeight="1">
      <c r="B529" s="38"/>
      <c r="C529" s="226" t="s">
        <v>647</v>
      </c>
      <c r="D529" s="226" t="s">
        <v>141</v>
      </c>
      <c r="E529" s="227" t="s">
        <v>663</v>
      </c>
      <c r="F529" s="228" t="s">
        <v>664</v>
      </c>
      <c r="G529" s="229" t="s">
        <v>243</v>
      </c>
      <c r="H529" s="230">
        <v>50.399999999999999</v>
      </c>
      <c r="I529" s="231"/>
      <c r="J529" s="232">
        <f>ROUND(I529*H529,2)</f>
        <v>0</v>
      </c>
      <c r="K529" s="228" t="s">
        <v>158</v>
      </c>
      <c r="L529" s="43"/>
      <c r="M529" s="233" t="s">
        <v>1</v>
      </c>
      <c r="N529" s="234" t="s">
        <v>43</v>
      </c>
      <c r="O529" s="86"/>
      <c r="P529" s="235">
        <f>O529*H529</f>
        <v>0</v>
      </c>
      <c r="Q529" s="235">
        <v>1.0000000000000001E-05</v>
      </c>
      <c r="R529" s="235">
        <f>Q529*H529</f>
        <v>0.000504</v>
      </c>
      <c r="S529" s="235">
        <v>0</v>
      </c>
      <c r="T529" s="236">
        <f>S529*H529</f>
        <v>0</v>
      </c>
      <c r="AR529" s="237" t="s">
        <v>240</v>
      </c>
      <c r="AT529" s="237" t="s">
        <v>141</v>
      </c>
      <c r="AU529" s="237" t="s">
        <v>86</v>
      </c>
      <c r="AY529" s="17" t="s">
        <v>138</v>
      </c>
      <c r="BE529" s="238">
        <f>IF(N529="základní",J529,0)</f>
        <v>0</v>
      </c>
      <c r="BF529" s="238">
        <f>IF(N529="snížená",J529,0)</f>
        <v>0</v>
      </c>
      <c r="BG529" s="238">
        <f>IF(N529="zákl. přenesená",J529,0)</f>
        <v>0</v>
      </c>
      <c r="BH529" s="238">
        <f>IF(N529="sníž. přenesená",J529,0)</f>
        <v>0</v>
      </c>
      <c r="BI529" s="238">
        <f>IF(N529="nulová",J529,0)</f>
        <v>0</v>
      </c>
      <c r="BJ529" s="17" t="s">
        <v>86</v>
      </c>
      <c r="BK529" s="238">
        <f>ROUND(I529*H529,2)</f>
        <v>0</v>
      </c>
      <c r="BL529" s="17" t="s">
        <v>240</v>
      </c>
      <c r="BM529" s="237" t="s">
        <v>665</v>
      </c>
    </row>
    <row r="530" s="12" customFormat="1">
      <c r="B530" s="239"/>
      <c r="C530" s="240"/>
      <c r="D530" s="241" t="s">
        <v>148</v>
      </c>
      <c r="E530" s="242" t="s">
        <v>1</v>
      </c>
      <c r="F530" s="243" t="s">
        <v>894</v>
      </c>
      <c r="G530" s="240"/>
      <c r="H530" s="244">
        <v>14</v>
      </c>
      <c r="I530" s="245"/>
      <c r="J530" s="240"/>
      <c r="K530" s="240"/>
      <c r="L530" s="246"/>
      <c r="M530" s="247"/>
      <c r="N530" s="248"/>
      <c r="O530" s="248"/>
      <c r="P530" s="248"/>
      <c r="Q530" s="248"/>
      <c r="R530" s="248"/>
      <c r="S530" s="248"/>
      <c r="T530" s="249"/>
      <c r="AT530" s="250" t="s">
        <v>148</v>
      </c>
      <c r="AU530" s="250" t="s">
        <v>86</v>
      </c>
      <c r="AV530" s="12" t="s">
        <v>86</v>
      </c>
      <c r="AW530" s="12" t="s">
        <v>33</v>
      </c>
      <c r="AX530" s="12" t="s">
        <v>77</v>
      </c>
      <c r="AY530" s="250" t="s">
        <v>138</v>
      </c>
    </row>
    <row r="531" s="12" customFormat="1">
      <c r="B531" s="239"/>
      <c r="C531" s="240"/>
      <c r="D531" s="241" t="s">
        <v>148</v>
      </c>
      <c r="E531" s="242" t="s">
        <v>1</v>
      </c>
      <c r="F531" s="243" t="s">
        <v>896</v>
      </c>
      <c r="G531" s="240"/>
      <c r="H531" s="244">
        <v>14.199999999999999</v>
      </c>
      <c r="I531" s="245"/>
      <c r="J531" s="240"/>
      <c r="K531" s="240"/>
      <c r="L531" s="246"/>
      <c r="M531" s="247"/>
      <c r="N531" s="248"/>
      <c r="O531" s="248"/>
      <c r="P531" s="248"/>
      <c r="Q531" s="248"/>
      <c r="R531" s="248"/>
      <c r="S531" s="248"/>
      <c r="T531" s="249"/>
      <c r="AT531" s="250" t="s">
        <v>148</v>
      </c>
      <c r="AU531" s="250" t="s">
        <v>86</v>
      </c>
      <c r="AV531" s="12" t="s">
        <v>86</v>
      </c>
      <c r="AW531" s="12" t="s">
        <v>33</v>
      </c>
      <c r="AX531" s="12" t="s">
        <v>77</v>
      </c>
      <c r="AY531" s="250" t="s">
        <v>138</v>
      </c>
    </row>
    <row r="532" s="12" customFormat="1">
      <c r="B532" s="239"/>
      <c r="C532" s="240"/>
      <c r="D532" s="241" t="s">
        <v>148</v>
      </c>
      <c r="E532" s="242" t="s">
        <v>1</v>
      </c>
      <c r="F532" s="243" t="s">
        <v>897</v>
      </c>
      <c r="G532" s="240"/>
      <c r="H532" s="244">
        <v>13.800000000000001</v>
      </c>
      <c r="I532" s="245"/>
      <c r="J532" s="240"/>
      <c r="K532" s="240"/>
      <c r="L532" s="246"/>
      <c r="M532" s="247"/>
      <c r="N532" s="248"/>
      <c r="O532" s="248"/>
      <c r="P532" s="248"/>
      <c r="Q532" s="248"/>
      <c r="R532" s="248"/>
      <c r="S532" s="248"/>
      <c r="T532" s="249"/>
      <c r="AT532" s="250" t="s">
        <v>148</v>
      </c>
      <c r="AU532" s="250" t="s">
        <v>86</v>
      </c>
      <c r="AV532" s="12" t="s">
        <v>86</v>
      </c>
      <c r="AW532" s="12" t="s">
        <v>33</v>
      </c>
      <c r="AX532" s="12" t="s">
        <v>77</v>
      </c>
      <c r="AY532" s="250" t="s">
        <v>138</v>
      </c>
    </row>
    <row r="533" s="12" customFormat="1">
      <c r="B533" s="239"/>
      <c r="C533" s="240"/>
      <c r="D533" s="241" t="s">
        <v>148</v>
      </c>
      <c r="E533" s="242" t="s">
        <v>1</v>
      </c>
      <c r="F533" s="243" t="s">
        <v>895</v>
      </c>
      <c r="G533" s="240"/>
      <c r="H533" s="244">
        <v>8.4000000000000004</v>
      </c>
      <c r="I533" s="245"/>
      <c r="J533" s="240"/>
      <c r="K533" s="240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148</v>
      </c>
      <c r="AU533" s="250" t="s">
        <v>86</v>
      </c>
      <c r="AV533" s="12" t="s">
        <v>86</v>
      </c>
      <c r="AW533" s="12" t="s">
        <v>33</v>
      </c>
      <c r="AX533" s="12" t="s">
        <v>77</v>
      </c>
      <c r="AY533" s="250" t="s">
        <v>138</v>
      </c>
    </row>
    <row r="534" s="13" customFormat="1">
      <c r="B534" s="251"/>
      <c r="C534" s="252"/>
      <c r="D534" s="241" t="s">
        <v>148</v>
      </c>
      <c r="E534" s="253" t="s">
        <v>1</v>
      </c>
      <c r="F534" s="254" t="s">
        <v>155</v>
      </c>
      <c r="G534" s="252"/>
      <c r="H534" s="255">
        <v>50.399999999999999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AT534" s="261" t="s">
        <v>148</v>
      </c>
      <c r="AU534" s="261" t="s">
        <v>86</v>
      </c>
      <c r="AV534" s="13" t="s">
        <v>146</v>
      </c>
      <c r="AW534" s="13" t="s">
        <v>33</v>
      </c>
      <c r="AX534" s="13" t="s">
        <v>82</v>
      </c>
      <c r="AY534" s="261" t="s">
        <v>138</v>
      </c>
    </row>
    <row r="535" s="1" customFormat="1" ht="16.5" customHeight="1">
      <c r="B535" s="38"/>
      <c r="C535" s="283" t="s">
        <v>651</v>
      </c>
      <c r="D535" s="283" t="s">
        <v>342</v>
      </c>
      <c r="E535" s="284" t="s">
        <v>671</v>
      </c>
      <c r="F535" s="285" t="s">
        <v>672</v>
      </c>
      <c r="G535" s="286" t="s">
        <v>243</v>
      </c>
      <c r="H535" s="287">
        <v>52.920000000000002</v>
      </c>
      <c r="I535" s="288"/>
      <c r="J535" s="289">
        <f>ROUND(I535*H535,2)</f>
        <v>0</v>
      </c>
      <c r="K535" s="285" t="s">
        <v>158</v>
      </c>
      <c r="L535" s="290"/>
      <c r="M535" s="291" t="s">
        <v>1</v>
      </c>
      <c r="N535" s="292" t="s">
        <v>43</v>
      </c>
      <c r="O535" s="86"/>
      <c r="P535" s="235">
        <f>O535*H535</f>
        <v>0</v>
      </c>
      <c r="Q535" s="235">
        <v>0.00020000000000000001</v>
      </c>
      <c r="R535" s="235">
        <f>Q535*H535</f>
        <v>0.010584000000000001</v>
      </c>
      <c r="S535" s="235">
        <v>0</v>
      </c>
      <c r="T535" s="236">
        <f>S535*H535</f>
        <v>0</v>
      </c>
      <c r="AR535" s="237" t="s">
        <v>341</v>
      </c>
      <c r="AT535" s="237" t="s">
        <v>342</v>
      </c>
      <c r="AU535" s="237" t="s">
        <v>86</v>
      </c>
      <c r="AY535" s="17" t="s">
        <v>138</v>
      </c>
      <c r="BE535" s="238">
        <f>IF(N535="základní",J535,0)</f>
        <v>0</v>
      </c>
      <c r="BF535" s="238">
        <f>IF(N535="snížená",J535,0)</f>
        <v>0</v>
      </c>
      <c r="BG535" s="238">
        <f>IF(N535="zákl. přenesená",J535,0)</f>
        <v>0</v>
      </c>
      <c r="BH535" s="238">
        <f>IF(N535="sníž. přenesená",J535,0)</f>
        <v>0</v>
      </c>
      <c r="BI535" s="238">
        <f>IF(N535="nulová",J535,0)</f>
        <v>0</v>
      </c>
      <c r="BJ535" s="17" t="s">
        <v>86</v>
      </c>
      <c r="BK535" s="238">
        <f>ROUND(I535*H535,2)</f>
        <v>0</v>
      </c>
      <c r="BL535" s="17" t="s">
        <v>240</v>
      </c>
      <c r="BM535" s="237" t="s">
        <v>673</v>
      </c>
    </row>
    <row r="536" s="12" customFormat="1">
      <c r="B536" s="239"/>
      <c r="C536" s="240"/>
      <c r="D536" s="241" t="s">
        <v>148</v>
      </c>
      <c r="E536" s="242" t="s">
        <v>1</v>
      </c>
      <c r="F536" s="243" t="s">
        <v>898</v>
      </c>
      <c r="G536" s="240"/>
      <c r="H536" s="244">
        <v>50.399999999999999</v>
      </c>
      <c r="I536" s="245"/>
      <c r="J536" s="240"/>
      <c r="K536" s="240"/>
      <c r="L536" s="246"/>
      <c r="M536" s="247"/>
      <c r="N536" s="248"/>
      <c r="O536" s="248"/>
      <c r="P536" s="248"/>
      <c r="Q536" s="248"/>
      <c r="R536" s="248"/>
      <c r="S536" s="248"/>
      <c r="T536" s="249"/>
      <c r="AT536" s="250" t="s">
        <v>148</v>
      </c>
      <c r="AU536" s="250" t="s">
        <v>86</v>
      </c>
      <c r="AV536" s="12" t="s">
        <v>86</v>
      </c>
      <c r="AW536" s="12" t="s">
        <v>33</v>
      </c>
      <c r="AX536" s="12" t="s">
        <v>82</v>
      </c>
      <c r="AY536" s="250" t="s">
        <v>138</v>
      </c>
    </row>
    <row r="537" s="12" customFormat="1">
      <c r="B537" s="239"/>
      <c r="C537" s="240"/>
      <c r="D537" s="241" t="s">
        <v>148</v>
      </c>
      <c r="E537" s="240"/>
      <c r="F537" s="243" t="s">
        <v>899</v>
      </c>
      <c r="G537" s="240"/>
      <c r="H537" s="244">
        <v>52.920000000000002</v>
      </c>
      <c r="I537" s="245"/>
      <c r="J537" s="240"/>
      <c r="K537" s="240"/>
      <c r="L537" s="246"/>
      <c r="M537" s="247"/>
      <c r="N537" s="248"/>
      <c r="O537" s="248"/>
      <c r="P537" s="248"/>
      <c r="Q537" s="248"/>
      <c r="R537" s="248"/>
      <c r="S537" s="248"/>
      <c r="T537" s="249"/>
      <c r="AT537" s="250" t="s">
        <v>148</v>
      </c>
      <c r="AU537" s="250" t="s">
        <v>86</v>
      </c>
      <c r="AV537" s="12" t="s">
        <v>86</v>
      </c>
      <c r="AW537" s="12" t="s">
        <v>4</v>
      </c>
      <c r="AX537" s="12" t="s">
        <v>82</v>
      </c>
      <c r="AY537" s="250" t="s">
        <v>138</v>
      </c>
    </row>
    <row r="538" s="1" customFormat="1" ht="16.5" customHeight="1">
      <c r="B538" s="38"/>
      <c r="C538" s="226" t="s">
        <v>657</v>
      </c>
      <c r="D538" s="226" t="s">
        <v>141</v>
      </c>
      <c r="E538" s="227" t="s">
        <v>677</v>
      </c>
      <c r="F538" s="228" t="s">
        <v>678</v>
      </c>
      <c r="G538" s="229" t="s">
        <v>243</v>
      </c>
      <c r="H538" s="230">
        <v>4.4000000000000004</v>
      </c>
      <c r="I538" s="231"/>
      <c r="J538" s="232">
        <f>ROUND(I538*H538,2)</f>
        <v>0</v>
      </c>
      <c r="K538" s="228" t="s">
        <v>158</v>
      </c>
      <c r="L538" s="43"/>
      <c r="M538" s="233" t="s">
        <v>1</v>
      </c>
      <c r="N538" s="234" t="s">
        <v>43</v>
      </c>
      <c r="O538" s="86"/>
      <c r="P538" s="235">
        <f>O538*H538</f>
        <v>0</v>
      </c>
      <c r="Q538" s="235">
        <v>0</v>
      </c>
      <c r="R538" s="235">
        <f>Q538*H538</f>
        <v>0</v>
      </c>
      <c r="S538" s="235">
        <v>0</v>
      </c>
      <c r="T538" s="236">
        <f>S538*H538</f>
        <v>0</v>
      </c>
      <c r="AR538" s="237" t="s">
        <v>240</v>
      </c>
      <c r="AT538" s="237" t="s">
        <v>141</v>
      </c>
      <c r="AU538" s="237" t="s">
        <v>86</v>
      </c>
      <c r="AY538" s="17" t="s">
        <v>138</v>
      </c>
      <c r="BE538" s="238">
        <f>IF(N538="základní",J538,0)</f>
        <v>0</v>
      </c>
      <c r="BF538" s="238">
        <f>IF(N538="snížená",J538,0)</f>
        <v>0</v>
      </c>
      <c r="BG538" s="238">
        <f>IF(N538="zákl. přenesená",J538,0)</f>
        <v>0</v>
      </c>
      <c r="BH538" s="238">
        <f>IF(N538="sníž. přenesená",J538,0)</f>
        <v>0</v>
      </c>
      <c r="BI538" s="238">
        <f>IF(N538="nulová",J538,0)</f>
        <v>0</v>
      </c>
      <c r="BJ538" s="17" t="s">
        <v>86</v>
      </c>
      <c r="BK538" s="238">
        <f>ROUND(I538*H538,2)</f>
        <v>0</v>
      </c>
      <c r="BL538" s="17" t="s">
        <v>240</v>
      </c>
      <c r="BM538" s="237" t="s">
        <v>679</v>
      </c>
    </row>
    <row r="539" s="12" customFormat="1">
      <c r="B539" s="239"/>
      <c r="C539" s="240"/>
      <c r="D539" s="241" t="s">
        <v>148</v>
      </c>
      <c r="E539" s="242" t="s">
        <v>1</v>
      </c>
      <c r="F539" s="243" t="s">
        <v>680</v>
      </c>
      <c r="G539" s="240"/>
      <c r="H539" s="244">
        <v>1.2</v>
      </c>
      <c r="I539" s="245"/>
      <c r="J539" s="240"/>
      <c r="K539" s="240"/>
      <c r="L539" s="246"/>
      <c r="M539" s="247"/>
      <c r="N539" s="248"/>
      <c r="O539" s="248"/>
      <c r="P539" s="248"/>
      <c r="Q539" s="248"/>
      <c r="R539" s="248"/>
      <c r="S539" s="248"/>
      <c r="T539" s="249"/>
      <c r="AT539" s="250" t="s">
        <v>148</v>
      </c>
      <c r="AU539" s="250" t="s">
        <v>86</v>
      </c>
      <c r="AV539" s="12" t="s">
        <v>86</v>
      </c>
      <c r="AW539" s="12" t="s">
        <v>33</v>
      </c>
      <c r="AX539" s="12" t="s">
        <v>77</v>
      </c>
      <c r="AY539" s="250" t="s">
        <v>138</v>
      </c>
    </row>
    <row r="540" s="12" customFormat="1">
      <c r="B540" s="239"/>
      <c r="C540" s="240"/>
      <c r="D540" s="241" t="s">
        <v>148</v>
      </c>
      <c r="E540" s="242" t="s">
        <v>1</v>
      </c>
      <c r="F540" s="243" t="s">
        <v>900</v>
      </c>
      <c r="G540" s="240"/>
      <c r="H540" s="244">
        <v>3.2000000000000002</v>
      </c>
      <c r="I540" s="245"/>
      <c r="J540" s="240"/>
      <c r="K540" s="240"/>
      <c r="L540" s="246"/>
      <c r="M540" s="247"/>
      <c r="N540" s="248"/>
      <c r="O540" s="248"/>
      <c r="P540" s="248"/>
      <c r="Q540" s="248"/>
      <c r="R540" s="248"/>
      <c r="S540" s="248"/>
      <c r="T540" s="249"/>
      <c r="AT540" s="250" t="s">
        <v>148</v>
      </c>
      <c r="AU540" s="250" t="s">
        <v>86</v>
      </c>
      <c r="AV540" s="12" t="s">
        <v>86</v>
      </c>
      <c r="AW540" s="12" t="s">
        <v>33</v>
      </c>
      <c r="AX540" s="12" t="s">
        <v>77</v>
      </c>
      <c r="AY540" s="250" t="s">
        <v>138</v>
      </c>
    </row>
    <row r="541" s="13" customFormat="1">
      <c r="B541" s="251"/>
      <c r="C541" s="252"/>
      <c r="D541" s="241" t="s">
        <v>148</v>
      </c>
      <c r="E541" s="253" t="s">
        <v>1</v>
      </c>
      <c r="F541" s="254" t="s">
        <v>155</v>
      </c>
      <c r="G541" s="252"/>
      <c r="H541" s="255">
        <v>4.4000000000000004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AT541" s="261" t="s">
        <v>148</v>
      </c>
      <c r="AU541" s="261" t="s">
        <v>86</v>
      </c>
      <c r="AV541" s="13" t="s">
        <v>146</v>
      </c>
      <c r="AW541" s="13" t="s">
        <v>33</v>
      </c>
      <c r="AX541" s="13" t="s">
        <v>82</v>
      </c>
      <c r="AY541" s="261" t="s">
        <v>138</v>
      </c>
    </row>
    <row r="542" s="1" customFormat="1" ht="16.5" customHeight="1">
      <c r="B542" s="38"/>
      <c r="C542" s="283" t="s">
        <v>662</v>
      </c>
      <c r="D542" s="283" t="s">
        <v>342</v>
      </c>
      <c r="E542" s="284" t="s">
        <v>683</v>
      </c>
      <c r="F542" s="285" t="s">
        <v>684</v>
      </c>
      <c r="G542" s="286" t="s">
        <v>243</v>
      </c>
      <c r="H542" s="287">
        <v>4.6200000000000001</v>
      </c>
      <c r="I542" s="288"/>
      <c r="J542" s="289">
        <f>ROUND(I542*H542,2)</f>
        <v>0</v>
      </c>
      <c r="K542" s="285" t="s">
        <v>158</v>
      </c>
      <c r="L542" s="290"/>
      <c r="M542" s="291" t="s">
        <v>1</v>
      </c>
      <c r="N542" s="292" t="s">
        <v>43</v>
      </c>
      <c r="O542" s="86"/>
      <c r="P542" s="235">
        <f>O542*H542</f>
        <v>0</v>
      </c>
      <c r="Q542" s="235">
        <v>0.00016000000000000001</v>
      </c>
      <c r="R542" s="235">
        <f>Q542*H542</f>
        <v>0.00073920000000000008</v>
      </c>
      <c r="S542" s="235">
        <v>0</v>
      </c>
      <c r="T542" s="236">
        <f>S542*H542</f>
        <v>0</v>
      </c>
      <c r="AR542" s="237" t="s">
        <v>341</v>
      </c>
      <c r="AT542" s="237" t="s">
        <v>342</v>
      </c>
      <c r="AU542" s="237" t="s">
        <v>86</v>
      </c>
      <c r="AY542" s="17" t="s">
        <v>138</v>
      </c>
      <c r="BE542" s="238">
        <f>IF(N542="základní",J542,0)</f>
        <v>0</v>
      </c>
      <c r="BF542" s="238">
        <f>IF(N542="snížená",J542,0)</f>
        <v>0</v>
      </c>
      <c r="BG542" s="238">
        <f>IF(N542="zákl. přenesená",J542,0)</f>
        <v>0</v>
      </c>
      <c r="BH542" s="238">
        <f>IF(N542="sníž. přenesená",J542,0)</f>
        <v>0</v>
      </c>
      <c r="BI542" s="238">
        <f>IF(N542="nulová",J542,0)</f>
        <v>0</v>
      </c>
      <c r="BJ542" s="17" t="s">
        <v>86</v>
      </c>
      <c r="BK542" s="238">
        <f>ROUND(I542*H542,2)</f>
        <v>0</v>
      </c>
      <c r="BL542" s="17" t="s">
        <v>240</v>
      </c>
      <c r="BM542" s="237" t="s">
        <v>685</v>
      </c>
    </row>
    <row r="543" s="12" customFormat="1">
      <c r="B543" s="239"/>
      <c r="C543" s="240"/>
      <c r="D543" s="241" t="s">
        <v>148</v>
      </c>
      <c r="E543" s="242" t="s">
        <v>1</v>
      </c>
      <c r="F543" s="243" t="s">
        <v>680</v>
      </c>
      <c r="G543" s="240"/>
      <c r="H543" s="244">
        <v>1.2</v>
      </c>
      <c r="I543" s="245"/>
      <c r="J543" s="240"/>
      <c r="K543" s="240"/>
      <c r="L543" s="246"/>
      <c r="M543" s="247"/>
      <c r="N543" s="248"/>
      <c r="O543" s="248"/>
      <c r="P543" s="248"/>
      <c r="Q543" s="248"/>
      <c r="R543" s="248"/>
      <c r="S543" s="248"/>
      <c r="T543" s="249"/>
      <c r="AT543" s="250" t="s">
        <v>148</v>
      </c>
      <c r="AU543" s="250" t="s">
        <v>86</v>
      </c>
      <c r="AV543" s="12" t="s">
        <v>86</v>
      </c>
      <c r="AW543" s="12" t="s">
        <v>33</v>
      </c>
      <c r="AX543" s="12" t="s">
        <v>77</v>
      </c>
      <c r="AY543" s="250" t="s">
        <v>138</v>
      </c>
    </row>
    <row r="544" s="12" customFormat="1">
      <c r="B544" s="239"/>
      <c r="C544" s="240"/>
      <c r="D544" s="241" t="s">
        <v>148</v>
      </c>
      <c r="E544" s="242" t="s">
        <v>1</v>
      </c>
      <c r="F544" s="243" t="s">
        <v>900</v>
      </c>
      <c r="G544" s="240"/>
      <c r="H544" s="244">
        <v>3.2000000000000002</v>
      </c>
      <c r="I544" s="245"/>
      <c r="J544" s="240"/>
      <c r="K544" s="240"/>
      <c r="L544" s="246"/>
      <c r="M544" s="247"/>
      <c r="N544" s="248"/>
      <c r="O544" s="248"/>
      <c r="P544" s="248"/>
      <c r="Q544" s="248"/>
      <c r="R544" s="248"/>
      <c r="S544" s="248"/>
      <c r="T544" s="249"/>
      <c r="AT544" s="250" t="s">
        <v>148</v>
      </c>
      <c r="AU544" s="250" t="s">
        <v>86</v>
      </c>
      <c r="AV544" s="12" t="s">
        <v>86</v>
      </c>
      <c r="AW544" s="12" t="s">
        <v>33</v>
      </c>
      <c r="AX544" s="12" t="s">
        <v>77</v>
      </c>
      <c r="AY544" s="250" t="s">
        <v>138</v>
      </c>
    </row>
    <row r="545" s="13" customFormat="1">
      <c r="B545" s="251"/>
      <c r="C545" s="252"/>
      <c r="D545" s="241" t="s">
        <v>148</v>
      </c>
      <c r="E545" s="253" t="s">
        <v>1</v>
      </c>
      <c r="F545" s="254" t="s">
        <v>155</v>
      </c>
      <c r="G545" s="252"/>
      <c r="H545" s="255">
        <v>4.4000000000000004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AT545" s="261" t="s">
        <v>148</v>
      </c>
      <c r="AU545" s="261" t="s">
        <v>86</v>
      </c>
      <c r="AV545" s="13" t="s">
        <v>146</v>
      </c>
      <c r="AW545" s="13" t="s">
        <v>33</v>
      </c>
      <c r="AX545" s="13" t="s">
        <v>82</v>
      </c>
      <c r="AY545" s="261" t="s">
        <v>138</v>
      </c>
    </row>
    <row r="546" s="12" customFormat="1">
      <c r="B546" s="239"/>
      <c r="C546" s="240"/>
      <c r="D546" s="241" t="s">
        <v>148</v>
      </c>
      <c r="E546" s="240"/>
      <c r="F546" s="243" t="s">
        <v>901</v>
      </c>
      <c r="G546" s="240"/>
      <c r="H546" s="244">
        <v>4.6200000000000001</v>
      </c>
      <c r="I546" s="245"/>
      <c r="J546" s="240"/>
      <c r="K546" s="240"/>
      <c r="L546" s="246"/>
      <c r="M546" s="247"/>
      <c r="N546" s="248"/>
      <c r="O546" s="248"/>
      <c r="P546" s="248"/>
      <c r="Q546" s="248"/>
      <c r="R546" s="248"/>
      <c r="S546" s="248"/>
      <c r="T546" s="249"/>
      <c r="AT546" s="250" t="s">
        <v>148</v>
      </c>
      <c r="AU546" s="250" t="s">
        <v>86</v>
      </c>
      <c r="AV546" s="12" t="s">
        <v>86</v>
      </c>
      <c r="AW546" s="12" t="s">
        <v>4</v>
      </c>
      <c r="AX546" s="12" t="s">
        <v>82</v>
      </c>
      <c r="AY546" s="250" t="s">
        <v>138</v>
      </c>
    </row>
    <row r="547" s="1" customFormat="1" ht="24" customHeight="1">
      <c r="B547" s="38"/>
      <c r="C547" s="226" t="s">
        <v>670</v>
      </c>
      <c r="D547" s="226" t="s">
        <v>141</v>
      </c>
      <c r="E547" s="227" t="s">
        <v>902</v>
      </c>
      <c r="F547" s="228" t="s">
        <v>903</v>
      </c>
      <c r="G547" s="229" t="s">
        <v>300</v>
      </c>
      <c r="H547" s="230">
        <v>0.23400000000000001</v>
      </c>
      <c r="I547" s="231"/>
      <c r="J547" s="232">
        <f>ROUND(I547*H547,2)</f>
        <v>0</v>
      </c>
      <c r="K547" s="228" t="s">
        <v>158</v>
      </c>
      <c r="L547" s="43"/>
      <c r="M547" s="233" t="s">
        <v>1</v>
      </c>
      <c r="N547" s="234" t="s">
        <v>43</v>
      </c>
      <c r="O547" s="86"/>
      <c r="P547" s="235">
        <f>O547*H547</f>
        <v>0</v>
      </c>
      <c r="Q547" s="235">
        <v>0</v>
      </c>
      <c r="R547" s="235">
        <f>Q547*H547</f>
        <v>0</v>
      </c>
      <c r="S547" s="235">
        <v>0</v>
      </c>
      <c r="T547" s="236">
        <f>S547*H547</f>
        <v>0</v>
      </c>
      <c r="AR547" s="237" t="s">
        <v>240</v>
      </c>
      <c r="AT547" s="237" t="s">
        <v>141</v>
      </c>
      <c r="AU547" s="237" t="s">
        <v>86</v>
      </c>
      <c r="AY547" s="17" t="s">
        <v>138</v>
      </c>
      <c r="BE547" s="238">
        <f>IF(N547="základní",J547,0)</f>
        <v>0</v>
      </c>
      <c r="BF547" s="238">
        <f>IF(N547="snížená",J547,0)</f>
        <v>0</v>
      </c>
      <c r="BG547" s="238">
        <f>IF(N547="zákl. přenesená",J547,0)</f>
        <v>0</v>
      </c>
      <c r="BH547" s="238">
        <f>IF(N547="sníž. přenesená",J547,0)</f>
        <v>0</v>
      </c>
      <c r="BI547" s="238">
        <f>IF(N547="nulová",J547,0)</f>
        <v>0</v>
      </c>
      <c r="BJ547" s="17" t="s">
        <v>86</v>
      </c>
      <c r="BK547" s="238">
        <f>ROUND(I547*H547,2)</f>
        <v>0</v>
      </c>
      <c r="BL547" s="17" t="s">
        <v>240</v>
      </c>
      <c r="BM547" s="237" t="s">
        <v>904</v>
      </c>
    </row>
    <row r="548" s="11" customFormat="1" ht="22.8" customHeight="1">
      <c r="B548" s="211"/>
      <c r="C548" s="212"/>
      <c r="D548" s="213" t="s">
        <v>76</v>
      </c>
      <c r="E548" s="224" t="s">
        <v>691</v>
      </c>
      <c r="F548" s="224" t="s">
        <v>692</v>
      </c>
      <c r="G548" s="212"/>
      <c r="H548" s="212"/>
      <c r="I548" s="215"/>
      <c r="J548" s="225">
        <f>BK548</f>
        <v>0</v>
      </c>
      <c r="K548" s="212"/>
      <c r="L548" s="216"/>
      <c r="M548" s="217"/>
      <c r="N548" s="218"/>
      <c r="O548" s="218"/>
      <c r="P548" s="219">
        <f>SUM(P549:P577)</f>
        <v>0</v>
      </c>
      <c r="Q548" s="218"/>
      <c r="R548" s="219">
        <f>SUM(R549:R577)</f>
        <v>0.45962869999999995</v>
      </c>
      <c r="S548" s="218"/>
      <c r="T548" s="220">
        <f>SUM(T549:T577)</f>
        <v>1.7881100000000001</v>
      </c>
      <c r="AR548" s="221" t="s">
        <v>86</v>
      </c>
      <c r="AT548" s="222" t="s">
        <v>76</v>
      </c>
      <c r="AU548" s="222" t="s">
        <v>82</v>
      </c>
      <c r="AY548" s="221" t="s">
        <v>138</v>
      </c>
      <c r="BK548" s="223">
        <f>SUM(BK549:BK577)</f>
        <v>0</v>
      </c>
    </row>
    <row r="549" s="1" customFormat="1" ht="24" customHeight="1">
      <c r="B549" s="38"/>
      <c r="C549" s="226" t="s">
        <v>676</v>
      </c>
      <c r="D549" s="226" t="s">
        <v>141</v>
      </c>
      <c r="E549" s="227" t="s">
        <v>694</v>
      </c>
      <c r="F549" s="228" t="s">
        <v>695</v>
      </c>
      <c r="G549" s="229" t="s">
        <v>144</v>
      </c>
      <c r="H549" s="230">
        <v>21.940000000000001</v>
      </c>
      <c r="I549" s="231"/>
      <c r="J549" s="232">
        <f>ROUND(I549*H549,2)</f>
        <v>0</v>
      </c>
      <c r="K549" s="228" t="s">
        <v>158</v>
      </c>
      <c r="L549" s="43"/>
      <c r="M549" s="233" t="s">
        <v>1</v>
      </c>
      <c r="N549" s="234" t="s">
        <v>43</v>
      </c>
      <c r="O549" s="86"/>
      <c r="P549" s="235">
        <f>O549*H549</f>
        <v>0</v>
      </c>
      <c r="Q549" s="235">
        <v>0</v>
      </c>
      <c r="R549" s="235">
        <f>Q549*H549</f>
        <v>0</v>
      </c>
      <c r="S549" s="235">
        <v>0.081500000000000003</v>
      </c>
      <c r="T549" s="236">
        <f>S549*H549</f>
        <v>1.7881100000000001</v>
      </c>
      <c r="AR549" s="237" t="s">
        <v>240</v>
      </c>
      <c r="AT549" s="237" t="s">
        <v>141</v>
      </c>
      <c r="AU549" s="237" t="s">
        <v>86</v>
      </c>
      <c r="AY549" s="17" t="s">
        <v>138</v>
      </c>
      <c r="BE549" s="238">
        <f>IF(N549="základní",J549,0)</f>
        <v>0</v>
      </c>
      <c r="BF549" s="238">
        <f>IF(N549="snížená",J549,0)</f>
        <v>0</v>
      </c>
      <c r="BG549" s="238">
        <f>IF(N549="zákl. přenesená",J549,0)</f>
        <v>0</v>
      </c>
      <c r="BH549" s="238">
        <f>IF(N549="sníž. přenesená",J549,0)</f>
        <v>0</v>
      </c>
      <c r="BI549" s="238">
        <f>IF(N549="nulová",J549,0)</f>
        <v>0</v>
      </c>
      <c r="BJ549" s="17" t="s">
        <v>86</v>
      </c>
      <c r="BK549" s="238">
        <f>ROUND(I549*H549,2)</f>
        <v>0</v>
      </c>
      <c r="BL549" s="17" t="s">
        <v>240</v>
      </c>
      <c r="BM549" s="237" t="s">
        <v>696</v>
      </c>
    </row>
    <row r="550" s="12" customFormat="1">
      <c r="B550" s="239"/>
      <c r="C550" s="240"/>
      <c r="D550" s="241" t="s">
        <v>148</v>
      </c>
      <c r="E550" s="242" t="s">
        <v>1</v>
      </c>
      <c r="F550" s="243" t="s">
        <v>905</v>
      </c>
      <c r="G550" s="240"/>
      <c r="H550" s="244">
        <v>12.119999999999999</v>
      </c>
      <c r="I550" s="245"/>
      <c r="J550" s="240"/>
      <c r="K550" s="240"/>
      <c r="L550" s="246"/>
      <c r="M550" s="247"/>
      <c r="N550" s="248"/>
      <c r="O550" s="248"/>
      <c r="P550" s="248"/>
      <c r="Q550" s="248"/>
      <c r="R550" s="248"/>
      <c r="S550" s="248"/>
      <c r="T550" s="249"/>
      <c r="AT550" s="250" t="s">
        <v>148</v>
      </c>
      <c r="AU550" s="250" t="s">
        <v>86</v>
      </c>
      <c r="AV550" s="12" t="s">
        <v>86</v>
      </c>
      <c r="AW550" s="12" t="s">
        <v>33</v>
      </c>
      <c r="AX550" s="12" t="s">
        <v>77</v>
      </c>
      <c r="AY550" s="250" t="s">
        <v>138</v>
      </c>
    </row>
    <row r="551" s="12" customFormat="1">
      <c r="B551" s="239"/>
      <c r="C551" s="240"/>
      <c r="D551" s="241" t="s">
        <v>148</v>
      </c>
      <c r="E551" s="242" t="s">
        <v>1</v>
      </c>
      <c r="F551" s="243" t="s">
        <v>906</v>
      </c>
      <c r="G551" s="240"/>
      <c r="H551" s="244">
        <v>9.8200000000000003</v>
      </c>
      <c r="I551" s="245"/>
      <c r="J551" s="240"/>
      <c r="K551" s="240"/>
      <c r="L551" s="246"/>
      <c r="M551" s="247"/>
      <c r="N551" s="248"/>
      <c r="O551" s="248"/>
      <c r="P551" s="248"/>
      <c r="Q551" s="248"/>
      <c r="R551" s="248"/>
      <c r="S551" s="248"/>
      <c r="T551" s="249"/>
      <c r="AT551" s="250" t="s">
        <v>148</v>
      </c>
      <c r="AU551" s="250" t="s">
        <v>86</v>
      </c>
      <c r="AV551" s="12" t="s">
        <v>86</v>
      </c>
      <c r="AW551" s="12" t="s">
        <v>33</v>
      </c>
      <c r="AX551" s="12" t="s">
        <v>77</v>
      </c>
      <c r="AY551" s="250" t="s">
        <v>138</v>
      </c>
    </row>
    <row r="552" s="13" customFormat="1">
      <c r="B552" s="251"/>
      <c r="C552" s="252"/>
      <c r="D552" s="241" t="s">
        <v>148</v>
      </c>
      <c r="E552" s="253" t="s">
        <v>1</v>
      </c>
      <c r="F552" s="254" t="s">
        <v>155</v>
      </c>
      <c r="G552" s="252"/>
      <c r="H552" s="255">
        <v>21.940000000000001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AT552" s="261" t="s">
        <v>148</v>
      </c>
      <c r="AU552" s="261" t="s">
        <v>86</v>
      </c>
      <c r="AV552" s="13" t="s">
        <v>146</v>
      </c>
      <c r="AW552" s="13" t="s">
        <v>33</v>
      </c>
      <c r="AX552" s="13" t="s">
        <v>82</v>
      </c>
      <c r="AY552" s="261" t="s">
        <v>138</v>
      </c>
    </row>
    <row r="553" s="1" customFormat="1" ht="24" customHeight="1">
      <c r="B553" s="38"/>
      <c r="C553" s="226" t="s">
        <v>682</v>
      </c>
      <c r="D553" s="226" t="s">
        <v>141</v>
      </c>
      <c r="E553" s="227" t="s">
        <v>699</v>
      </c>
      <c r="F553" s="228" t="s">
        <v>700</v>
      </c>
      <c r="G553" s="229" t="s">
        <v>144</v>
      </c>
      <c r="H553" s="230">
        <v>23.465</v>
      </c>
      <c r="I553" s="231"/>
      <c r="J553" s="232">
        <f>ROUND(I553*H553,2)</f>
        <v>0</v>
      </c>
      <c r="K553" s="228" t="s">
        <v>158</v>
      </c>
      <c r="L553" s="43"/>
      <c r="M553" s="233" t="s">
        <v>1</v>
      </c>
      <c r="N553" s="234" t="s">
        <v>43</v>
      </c>
      <c r="O553" s="86"/>
      <c r="P553" s="235">
        <f>O553*H553</f>
        <v>0</v>
      </c>
      <c r="Q553" s="235">
        <v>0.0053</v>
      </c>
      <c r="R553" s="235">
        <f>Q553*H553</f>
        <v>0.1243645</v>
      </c>
      <c r="S553" s="235">
        <v>0</v>
      </c>
      <c r="T553" s="236">
        <f>S553*H553</f>
        <v>0</v>
      </c>
      <c r="AR553" s="237" t="s">
        <v>240</v>
      </c>
      <c r="AT553" s="237" t="s">
        <v>141</v>
      </c>
      <c r="AU553" s="237" t="s">
        <v>86</v>
      </c>
      <c r="AY553" s="17" t="s">
        <v>138</v>
      </c>
      <c r="BE553" s="238">
        <f>IF(N553="základní",J553,0)</f>
        <v>0</v>
      </c>
      <c r="BF553" s="238">
        <f>IF(N553="snížená",J553,0)</f>
        <v>0</v>
      </c>
      <c r="BG553" s="238">
        <f>IF(N553="zákl. přenesená",J553,0)</f>
        <v>0</v>
      </c>
      <c r="BH553" s="238">
        <f>IF(N553="sníž. přenesená",J553,0)</f>
        <v>0</v>
      </c>
      <c r="BI553" s="238">
        <f>IF(N553="nulová",J553,0)</f>
        <v>0</v>
      </c>
      <c r="BJ553" s="17" t="s">
        <v>86</v>
      </c>
      <c r="BK553" s="238">
        <f>ROUND(I553*H553,2)</f>
        <v>0</v>
      </c>
      <c r="BL553" s="17" t="s">
        <v>240</v>
      </c>
      <c r="BM553" s="237" t="s">
        <v>701</v>
      </c>
    </row>
    <row r="554" s="12" customFormat="1">
      <c r="B554" s="239"/>
      <c r="C554" s="240"/>
      <c r="D554" s="241" t="s">
        <v>148</v>
      </c>
      <c r="E554" s="242" t="s">
        <v>1</v>
      </c>
      <c r="F554" s="243" t="s">
        <v>907</v>
      </c>
      <c r="G554" s="240"/>
      <c r="H554" s="244">
        <v>13.390000000000001</v>
      </c>
      <c r="I554" s="245"/>
      <c r="J554" s="240"/>
      <c r="K554" s="240"/>
      <c r="L554" s="246"/>
      <c r="M554" s="247"/>
      <c r="N554" s="248"/>
      <c r="O554" s="248"/>
      <c r="P554" s="248"/>
      <c r="Q554" s="248"/>
      <c r="R554" s="248"/>
      <c r="S554" s="248"/>
      <c r="T554" s="249"/>
      <c r="AT554" s="250" t="s">
        <v>148</v>
      </c>
      <c r="AU554" s="250" t="s">
        <v>86</v>
      </c>
      <c r="AV554" s="12" t="s">
        <v>86</v>
      </c>
      <c r="AW554" s="12" t="s">
        <v>33</v>
      </c>
      <c r="AX554" s="12" t="s">
        <v>77</v>
      </c>
      <c r="AY554" s="250" t="s">
        <v>138</v>
      </c>
    </row>
    <row r="555" s="12" customFormat="1">
      <c r="B555" s="239"/>
      <c r="C555" s="240"/>
      <c r="D555" s="241" t="s">
        <v>148</v>
      </c>
      <c r="E555" s="242" t="s">
        <v>1</v>
      </c>
      <c r="F555" s="243" t="s">
        <v>908</v>
      </c>
      <c r="G555" s="240"/>
      <c r="H555" s="244">
        <v>10.074999999999999</v>
      </c>
      <c r="I555" s="245"/>
      <c r="J555" s="240"/>
      <c r="K555" s="240"/>
      <c r="L555" s="246"/>
      <c r="M555" s="247"/>
      <c r="N555" s="248"/>
      <c r="O555" s="248"/>
      <c r="P555" s="248"/>
      <c r="Q555" s="248"/>
      <c r="R555" s="248"/>
      <c r="S555" s="248"/>
      <c r="T555" s="249"/>
      <c r="AT555" s="250" t="s">
        <v>148</v>
      </c>
      <c r="AU555" s="250" t="s">
        <v>86</v>
      </c>
      <c r="AV555" s="12" t="s">
        <v>86</v>
      </c>
      <c r="AW555" s="12" t="s">
        <v>33</v>
      </c>
      <c r="AX555" s="12" t="s">
        <v>77</v>
      </c>
      <c r="AY555" s="250" t="s">
        <v>138</v>
      </c>
    </row>
    <row r="556" s="13" customFormat="1">
      <c r="B556" s="251"/>
      <c r="C556" s="252"/>
      <c r="D556" s="241" t="s">
        <v>148</v>
      </c>
      <c r="E556" s="253" t="s">
        <v>1</v>
      </c>
      <c r="F556" s="254" t="s">
        <v>155</v>
      </c>
      <c r="G556" s="252"/>
      <c r="H556" s="255">
        <v>23.465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AT556" s="261" t="s">
        <v>148</v>
      </c>
      <c r="AU556" s="261" t="s">
        <v>86</v>
      </c>
      <c r="AV556" s="13" t="s">
        <v>146</v>
      </c>
      <c r="AW556" s="13" t="s">
        <v>33</v>
      </c>
      <c r="AX556" s="13" t="s">
        <v>82</v>
      </c>
      <c r="AY556" s="261" t="s">
        <v>138</v>
      </c>
    </row>
    <row r="557" s="1" customFormat="1" ht="24" customHeight="1">
      <c r="B557" s="38"/>
      <c r="C557" s="283" t="s">
        <v>687</v>
      </c>
      <c r="D557" s="283" t="s">
        <v>342</v>
      </c>
      <c r="E557" s="284" t="s">
        <v>705</v>
      </c>
      <c r="F557" s="285" t="s">
        <v>706</v>
      </c>
      <c r="G557" s="286" t="s">
        <v>144</v>
      </c>
      <c r="H557" s="287">
        <v>25.812000000000001</v>
      </c>
      <c r="I557" s="288"/>
      <c r="J557" s="289">
        <f>ROUND(I557*H557,2)</f>
        <v>0</v>
      </c>
      <c r="K557" s="285" t="s">
        <v>158</v>
      </c>
      <c r="L557" s="290"/>
      <c r="M557" s="291" t="s">
        <v>1</v>
      </c>
      <c r="N557" s="292" t="s">
        <v>43</v>
      </c>
      <c r="O557" s="86"/>
      <c r="P557" s="235">
        <f>O557*H557</f>
        <v>0</v>
      </c>
      <c r="Q557" s="235">
        <v>0.0126</v>
      </c>
      <c r="R557" s="235">
        <f>Q557*H557</f>
        <v>0.3252312</v>
      </c>
      <c r="S557" s="235">
        <v>0</v>
      </c>
      <c r="T557" s="236">
        <f>S557*H557</f>
        <v>0</v>
      </c>
      <c r="AR557" s="237" t="s">
        <v>341</v>
      </c>
      <c r="AT557" s="237" t="s">
        <v>342</v>
      </c>
      <c r="AU557" s="237" t="s">
        <v>86</v>
      </c>
      <c r="AY557" s="17" t="s">
        <v>138</v>
      </c>
      <c r="BE557" s="238">
        <f>IF(N557="základní",J557,0)</f>
        <v>0</v>
      </c>
      <c r="BF557" s="238">
        <f>IF(N557="snížená",J557,0)</f>
        <v>0</v>
      </c>
      <c r="BG557" s="238">
        <f>IF(N557="zákl. přenesená",J557,0)</f>
        <v>0</v>
      </c>
      <c r="BH557" s="238">
        <f>IF(N557="sníž. přenesená",J557,0)</f>
        <v>0</v>
      </c>
      <c r="BI557" s="238">
        <f>IF(N557="nulová",J557,0)</f>
        <v>0</v>
      </c>
      <c r="BJ557" s="17" t="s">
        <v>86</v>
      </c>
      <c r="BK557" s="238">
        <f>ROUND(I557*H557,2)</f>
        <v>0</v>
      </c>
      <c r="BL557" s="17" t="s">
        <v>240</v>
      </c>
      <c r="BM557" s="237" t="s">
        <v>707</v>
      </c>
    </row>
    <row r="558" s="12" customFormat="1">
      <c r="B558" s="239"/>
      <c r="C558" s="240"/>
      <c r="D558" s="241" t="s">
        <v>148</v>
      </c>
      <c r="E558" s="242" t="s">
        <v>1</v>
      </c>
      <c r="F558" s="243" t="s">
        <v>909</v>
      </c>
      <c r="G558" s="240"/>
      <c r="H558" s="244">
        <v>23.465</v>
      </c>
      <c r="I558" s="245"/>
      <c r="J558" s="240"/>
      <c r="K558" s="240"/>
      <c r="L558" s="246"/>
      <c r="M558" s="247"/>
      <c r="N558" s="248"/>
      <c r="O558" s="248"/>
      <c r="P558" s="248"/>
      <c r="Q558" s="248"/>
      <c r="R558" s="248"/>
      <c r="S558" s="248"/>
      <c r="T558" s="249"/>
      <c r="AT558" s="250" t="s">
        <v>148</v>
      </c>
      <c r="AU558" s="250" t="s">
        <v>86</v>
      </c>
      <c r="AV558" s="12" t="s">
        <v>86</v>
      </c>
      <c r="AW558" s="12" t="s">
        <v>33</v>
      </c>
      <c r="AX558" s="12" t="s">
        <v>82</v>
      </c>
      <c r="AY558" s="250" t="s">
        <v>138</v>
      </c>
    </row>
    <row r="559" s="12" customFormat="1">
      <c r="B559" s="239"/>
      <c r="C559" s="240"/>
      <c r="D559" s="241" t="s">
        <v>148</v>
      </c>
      <c r="E559" s="240"/>
      <c r="F559" s="243" t="s">
        <v>910</v>
      </c>
      <c r="G559" s="240"/>
      <c r="H559" s="244">
        <v>25.812000000000001</v>
      </c>
      <c r="I559" s="245"/>
      <c r="J559" s="240"/>
      <c r="K559" s="240"/>
      <c r="L559" s="246"/>
      <c r="M559" s="247"/>
      <c r="N559" s="248"/>
      <c r="O559" s="248"/>
      <c r="P559" s="248"/>
      <c r="Q559" s="248"/>
      <c r="R559" s="248"/>
      <c r="S559" s="248"/>
      <c r="T559" s="249"/>
      <c r="AT559" s="250" t="s">
        <v>148</v>
      </c>
      <c r="AU559" s="250" t="s">
        <v>86</v>
      </c>
      <c r="AV559" s="12" t="s">
        <v>86</v>
      </c>
      <c r="AW559" s="12" t="s">
        <v>4</v>
      </c>
      <c r="AX559" s="12" t="s">
        <v>82</v>
      </c>
      <c r="AY559" s="250" t="s">
        <v>138</v>
      </c>
    </row>
    <row r="560" s="1" customFormat="1" ht="16.5" customHeight="1">
      <c r="B560" s="38"/>
      <c r="C560" s="226" t="s">
        <v>693</v>
      </c>
      <c r="D560" s="226" t="s">
        <v>141</v>
      </c>
      <c r="E560" s="227" t="s">
        <v>711</v>
      </c>
      <c r="F560" s="228" t="s">
        <v>712</v>
      </c>
      <c r="G560" s="229" t="s">
        <v>243</v>
      </c>
      <c r="H560" s="230">
        <v>5</v>
      </c>
      <c r="I560" s="231"/>
      <c r="J560" s="232">
        <f>ROUND(I560*H560,2)</f>
        <v>0</v>
      </c>
      <c r="K560" s="228" t="s">
        <v>158</v>
      </c>
      <c r="L560" s="43"/>
      <c r="M560" s="233" t="s">
        <v>1</v>
      </c>
      <c r="N560" s="234" t="s">
        <v>43</v>
      </c>
      <c r="O560" s="86"/>
      <c r="P560" s="235">
        <f>O560*H560</f>
        <v>0</v>
      </c>
      <c r="Q560" s="235">
        <v>0.00031</v>
      </c>
      <c r="R560" s="235">
        <f>Q560*H560</f>
        <v>0.00155</v>
      </c>
      <c r="S560" s="235">
        <v>0</v>
      </c>
      <c r="T560" s="236">
        <f>S560*H560</f>
        <v>0</v>
      </c>
      <c r="AR560" s="237" t="s">
        <v>240</v>
      </c>
      <c r="AT560" s="237" t="s">
        <v>141</v>
      </c>
      <c r="AU560" s="237" t="s">
        <v>86</v>
      </c>
      <c r="AY560" s="17" t="s">
        <v>138</v>
      </c>
      <c r="BE560" s="238">
        <f>IF(N560="základní",J560,0)</f>
        <v>0</v>
      </c>
      <c r="BF560" s="238">
        <f>IF(N560="snížená",J560,0)</f>
        <v>0</v>
      </c>
      <c r="BG560" s="238">
        <f>IF(N560="zákl. přenesená",J560,0)</f>
        <v>0</v>
      </c>
      <c r="BH560" s="238">
        <f>IF(N560="sníž. přenesená",J560,0)</f>
        <v>0</v>
      </c>
      <c r="BI560" s="238">
        <f>IF(N560="nulová",J560,0)</f>
        <v>0</v>
      </c>
      <c r="BJ560" s="17" t="s">
        <v>86</v>
      </c>
      <c r="BK560" s="238">
        <f>ROUND(I560*H560,2)</f>
        <v>0</v>
      </c>
      <c r="BL560" s="17" t="s">
        <v>240</v>
      </c>
      <c r="BM560" s="237" t="s">
        <v>713</v>
      </c>
    </row>
    <row r="561" s="12" customFormat="1">
      <c r="B561" s="239"/>
      <c r="C561" s="240"/>
      <c r="D561" s="241" t="s">
        <v>148</v>
      </c>
      <c r="E561" s="242" t="s">
        <v>1</v>
      </c>
      <c r="F561" s="243" t="s">
        <v>911</v>
      </c>
      <c r="G561" s="240"/>
      <c r="H561" s="244">
        <v>5</v>
      </c>
      <c r="I561" s="245"/>
      <c r="J561" s="240"/>
      <c r="K561" s="240"/>
      <c r="L561" s="246"/>
      <c r="M561" s="247"/>
      <c r="N561" s="248"/>
      <c r="O561" s="248"/>
      <c r="P561" s="248"/>
      <c r="Q561" s="248"/>
      <c r="R561" s="248"/>
      <c r="S561" s="248"/>
      <c r="T561" s="249"/>
      <c r="AT561" s="250" t="s">
        <v>148</v>
      </c>
      <c r="AU561" s="250" t="s">
        <v>86</v>
      </c>
      <c r="AV561" s="12" t="s">
        <v>86</v>
      </c>
      <c r="AW561" s="12" t="s">
        <v>33</v>
      </c>
      <c r="AX561" s="12" t="s">
        <v>77</v>
      </c>
      <c r="AY561" s="250" t="s">
        <v>138</v>
      </c>
    </row>
    <row r="562" s="13" customFormat="1">
      <c r="B562" s="251"/>
      <c r="C562" s="252"/>
      <c r="D562" s="241" t="s">
        <v>148</v>
      </c>
      <c r="E562" s="253" t="s">
        <v>1</v>
      </c>
      <c r="F562" s="254" t="s">
        <v>155</v>
      </c>
      <c r="G562" s="252"/>
      <c r="H562" s="255">
        <v>5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AT562" s="261" t="s">
        <v>148</v>
      </c>
      <c r="AU562" s="261" t="s">
        <v>86</v>
      </c>
      <c r="AV562" s="13" t="s">
        <v>146</v>
      </c>
      <c r="AW562" s="13" t="s">
        <v>33</v>
      </c>
      <c r="AX562" s="13" t="s">
        <v>82</v>
      </c>
      <c r="AY562" s="261" t="s">
        <v>138</v>
      </c>
    </row>
    <row r="563" s="1" customFormat="1" ht="16.5" customHeight="1">
      <c r="B563" s="38"/>
      <c r="C563" s="226" t="s">
        <v>698</v>
      </c>
      <c r="D563" s="226" t="s">
        <v>141</v>
      </c>
      <c r="E563" s="227" t="s">
        <v>717</v>
      </c>
      <c r="F563" s="228" t="s">
        <v>718</v>
      </c>
      <c r="G563" s="229" t="s">
        <v>243</v>
      </c>
      <c r="H563" s="230">
        <v>3.2000000000000002</v>
      </c>
      <c r="I563" s="231"/>
      <c r="J563" s="232">
        <f>ROUND(I563*H563,2)</f>
        <v>0</v>
      </c>
      <c r="K563" s="228" t="s">
        <v>158</v>
      </c>
      <c r="L563" s="43"/>
      <c r="M563" s="233" t="s">
        <v>1</v>
      </c>
      <c r="N563" s="234" t="s">
        <v>43</v>
      </c>
      <c r="O563" s="86"/>
      <c r="P563" s="235">
        <f>O563*H563</f>
        <v>0</v>
      </c>
      <c r="Q563" s="235">
        <v>0.00031</v>
      </c>
      <c r="R563" s="235">
        <f>Q563*H563</f>
        <v>0.00099200000000000004</v>
      </c>
      <c r="S563" s="235">
        <v>0</v>
      </c>
      <c r="T563" s="236">
        <f>S563*H563</f>
        <v>0</v>
      </c>
      <c r="AR563" s="237" t="s">
        <v>240</v>
      </c>
      <c r="AT563" s="237" t="s">
        <v>141</v>
      </c>
      <c r="AU563" s="237" t="s">
        <v>86</v>
      </c>
      <c r="AY563" s="17" t="s">
        <v>138</v>
      </c>
      <c r="BE563" s="238">
        <f>IF(N563="základní",J563,0)</f>
        <v>0</v>
      </c>
      <c r="BF563" s="238">
        <f>IF(N563="snížená",J563,0)</f>
        <v>0</v>
      </c>
      <c r="BG563" s="238">
        <f>IF(N563="zákl. přenesená",J563,0)</f>
        <v>0</v>
      </c>
      <c r="BH563" s="238">
        <f>IF(N563="sníž. přenesená",J563,0)</f>
        <v>0</v>
      </c>
      <c r="BI563" s="238">
        <f>IF(N563="nulová",J563,0)</f>
        <v>0</v>
      </c>
      <c r="BJ563" s="17" t="s">
        <v>86</v>
      </c>
      <c r="BK563" s="238">
        <f>ROUND(I563*H563,2)</f>
        <v>0</v>
      </c>
      <c r="BL563" s="17" t="s">
        <v>240</v>
      </c>
      <c r="BM563" s="237" t="s">
        <v>719</v>
      </c>
    </row>
    <row r="564" s="12" customFormat="1">
      <c r="B564" s="239"/>
      <c r="C564" s="240"/>
      <c r="D564" s="241" t="s">
        <v>148</v>
      </c>
      <c r="E564" s="242" t="s">
        <v>1</v>
      </c>
      <c r="F564" s="243" t="s">
        <v>912</v>
      </c>
      <c r="G564" s="240"/>
      <c r="H564" s="244">
        <v>3.2000000000000002</v>
      </c>
      <c r="I564" s="245"/>
      <c r="J564" s="240"/>
      <c r="K564" s="240"/>
      <c r="L564" s="246"/>
      <c r="M564" s="247"/>
      <c r="N564" s="248"/>
      <c r="O564" s="248"/>
      <c r="P564" s="248"/>
      <c r="Q564" s="248"/>
      <c r="R564" s="248"/>
      <c r="S564" s="248"/>
      <c r="T564" s="249"/>
      <c r="AT564" s="250" t="s">
        <v>148</v>
      </c>
      <c r="AU564" s="250" t="s">
        <v>86</v>
      </c>
      <c r="AV564" s="12" t="s">
        <v>86</v>
      </c>
      <c r="AW564" s="12" t="s">
        <v>33</v>
      </c>
      <c r="AX564" s="12" t="s">
        <v>82</v>
      </c>
      <c r="AY564" s="250" t="s">
        <v>138</v>
      </c>
    </row>
    <row r="565" s="1" customFormat="1" ht="16.5" customHeight="1">
      <c r="B565" s="38"/>
      <c r="C565" s="226" t="s">
        <v>704</v>
      </c>
      <c r="D565" s="226" t="s">
        <v>141</v>
      </c>
      <c r="E565" s="227" t="s">
        <v>722</v>
      </c>
      <c r="F565" s="228" t="s">
        <v>723</v>
      </c>
      <c r="G565" s="229" t="s">
        <v>144</v>
      </c>
      <c r="H565" s="230">
        <v>23.465</v>
      </c>
      <c r="I565" s="231"/>
      <c r="J565" s="232">
        <f>ROUND(I565*H565,2)</f>
        <v>0</v>
      </c>
      <c r="K565" s="228" t="s">
        <v>158</v>
      </c>
      <c r="L565" s="43"/>
      <c r="M565" s="233" t="s">
        <v>1</v>
      </c>
      <c r="N565" s="234" t="s">
        <v>43</v>
      </c>
      <c r="O565" s="86"/>
      <c r="P565" s="235">
        <f>O565*H565</f>
        <v>0</v>
      </c>
      <c r="Q565" s="235">
        <v>0.00029999999999999997</v>
      </c>
      <c r="R565" s="235">
        <f>Q565*H565</f>
        <v>0.0070394999999999998</v>
      </c>
      <c r="S565" s="235">
        <v>0</v>
      </c>
      <c r="T565" s="236">
        <f>S565*H565</f>
        <v>0</v>
      </c>
      <c r="AR565" s="237" t="s">
        <v>240</v>
      </c>
      <c r="AT565" s="237" t="s">
        <v>141</v>
      </c>
      <c r="AU565" s="237" t="s">
        <v>86</v>
      </c>
      <c r="AY565" s="17" t="s">
        <v>138</v>
      </c>
      <c r="BE565" s="238">
        <f>IF(N565="základní",J565,0)</f>
        <v>0</v>
      </c>
      <c r="BF565" s="238">
        <f>IF(N565="snížená",J565,0)</f>
        <v>0</v>
      </c>
      <c r="BG565" s="238">
        <f>IF(N565="zákl. přenesená",J565,0)</f>
        <v>0</v>
      </c>
      <c r="BH565" s="238">
        <f>IF(N565="sníž. přenesená",J565,0)</f>
        <v>0</v>
      </c>
      <c r="BI565" s="238">
        <f>IF(N565="nulová",J565,0)</f>
        <v>0</v>
      </c>
      <c r="BJ565" s="17" t="s">
        <v>86</v>
      </c>
      <c r="BK565" s="238">
        <f>ROUND(I565*H565,2)</f>
        <v>0</v>
      </c>
      <c r="BL565" s="17" t="s">
        <v>240</v>
      </c>
      <c r="BM565" s="237" t="s">
        <v>724</v>
      </c>
    </row>
    <row r="566" s="12" customFormat="1">
      <c r="B566" s="239"/>
      <c r="C566" s="240"/>
      <c r="D566" s="241" t="s">
        <v>148</v>
      </c>
      <c r="E566" s="242" t="s">
        <v>1</v>
      </c>
      <c r="F566" s="243" t="s">
        <v>907</v>
      </c>
      <c r="G566" s="240"/>
      <c r="H566" s="244">
        <v>13.390000000000001</v>
      </c>
      <c r="I566" s="245"/>
      <c r="J566" s="240"/>
      <c r="K566" s="240"/>
      <c r="L566" s="246"/>
      <c r="M566" s="247"/>
      <c r="N566" s="248"/>
      <c r="O566" s="248"/>
      <c r="P566" s="248"/>
      <c r="Q566" s="248"/>
      <c r="R566" s="248"/>
      <c r="S566" s="248"/>
      <c r="T566" s="249"/>
      <c r="AT566" s="250" t="s">
        <v>148</v>
      </c>
      <c r="AU566" s="250" t="s">
        <v>86</v>
      </c>
      <c r="AV566" s="12" t="s">
        <v>86</v>
      </c>
      <c r="AW566" s="12" t="s">
        <v>33</v>
      </c>
      <c r="AX566" s="12" t="s">
        <v>77</v>
      </c>
      <c r="AY566" s="250" t="s">
        <v>138</v>
      </c>
    </row>
    <row r="567" s="12" customFormat="1">
      <c r="B567" s="239"/>
      <c r="C567" s="240"/>
      <c r="D567" s="241" t="s">
        <v>148</v>
      </c>
      <c r="E567" s="242" t="s">
        <v>1</v>
      </c>
      <c r="F567" s="243" t="s">
        <v>908</v>
      </c>
      <c r="G567" s="240"/>
      <c r="H567" s="244">
        <v>10.074999999999999</v>
      </c>
      <c r="I567" s="245"/>
      <c r="J567" s="240"/>
      <c r="K567" s="240"/>
      <c r="L567" s="246"/>
      <c r="M567" s="247"/>
      <c r="N567" s="248"/>
      <c r="O567" s="248"/>
      <c r="P567" s="248"/>
      <c r="Q567" s="248"/>
      <c r="R567" s="248"/>
      <c r="S567" s="248"/>
      <c r="T567" s="249"/>
      <c r="AT567" s="250" t="s">
        <v>148</v>
      </c>
      <c r="AU567" s="250" t="s">
        <v>86</v>
      </c>
      <c r="AV567" s="12" t="s">
        <v>86</v>
      </c>
      <c r="AW567" s="12" t="s">
        <v>33</v>
      </c>
      <c r="AX567" s="12" t="s">
        <v>77</v>
      </c>
      <c r="AY567" s="250" t="s">
        <v>138</v>
      </c>
    </row>
    <row r="568" s="13" customFormat="1">
      <c r="B568" s="251"/>
      <c r="C568" s="252"/>
      <c r="D568" s="241" t="s">
        <v>148</v>
      </c>
      <c r="E568" s="253" t="s">
        <v>1</v>
      </c>
      <c r="F568" s="254" t="s">
        <v>155</v>
      </c>
      <c r="G568" s="252"/>
      <c r="H568" s="255">
        <v>23.465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AT568" s="261" t="s">
        <v>148</v>
      </c>
      <c r="AU568" s="261" t="s">
        <v>86</v>
      </c>
      <c r="AV568" s="13" t="s">
        <v>146</v>
      </c>
      <c r="AW568" s="13" t="s">
        <v>33</v>
      </c>
      <c r="AX568" s="13" t="s">
        <v>82</v>
      </c>
      <c r="AY568" s="261" t="s">
        <v>138</v>
      </c>
    </row>
    <row r="569" s="1" customFormat="1" ht="16.5" customHeight="1">
      <c r="B569" s="38"/>
      <c r="C569" s="226" t="s">
        <v>710</v>
      </c>
      <c r="D569" s="226" t="s">
        <v>141</v>
      </c>
      <c r="E569" s="227" t="s">
        <v>726</v>
      </c>
      <c r="F569" s="228" t="s">
        <v>727</v>
      </c>
      <c r="G569" s="229" t="s">
        <v>243</v>
      </c>
      <c r="H569" s="230">
        <v>15.050000000000001</v>
      </c>
      <c r="I569" s="231"/>
      <c r="J569" s="232">
        <f>ROUND(I569*H569,2)</f>
        <v>0</v>
      </c>
      <c r="K569" s="228" t="s">
        <v>158</v>
      </c>
      <c r="L569" s="43"/>
      <c r="M569" s="233" t="s">
        <v>1</v>
      </c>
      <c r="N569" s="234" t="s">
        <v>43</v>
      </c>
      <c r="O569" s="86"/>
      <c r="P569" s="235">
        <f>O569*H569</f>
        <v>0</v>
      </c>
      <c r="Q569" s="235">
        <v>3.0000000000000001E-05</v>
      </c>
      <c r="R569" s="235">
        <f>Q569*H569</f>
        <v>0.00045150000000000002</v>
      </c>
      <c r="S569" s="235">
        <v>0</v>
      </c>
      <c r="T569" s="236">
        <f>S569*H569</f>
        <v>0</v>
      </c>
      <c r="AR569" s="237" t="s">
        <v>240</v>
      </c>
      <c r="AT569" s="237" t="s">
        <v>141</v>
      </c>
      <c r="AU569" s="237" t="s">
        <v>86</v>
      </c>
      <c r="AY569" s="17" t="s">
        <v>138</v>
      </c>
      <c r="BE569" s="238">
        <f>IF(N569="základní",J569,0)</f>
        <v>0</v>
      </c>
      <c r="BF569" s="238">
        <f>IF(N569="snížená",J569,0)</f>
        <v>0</v>
      </c>
      <c r="BG569" s="238">
        <f>IF(N569="zákl. přenesená",J569,0)</f>
        <v>0</v>
      </c>
      <c r="BH569" s="238">
        <f>IF(N569="sníž. přenesená",J569,0)</f>
        <v>0</v>
      </c>
      <c r="BI569" s="238">
        <f>IF(N569="nulová",J569,0)</f>
        <v>0</v>
      </c>
      <c r="BJ569" s="17" t="s">
        <v>86</v>
      </c>
      <c r="BK569" s="238">
        <f>ROUND(I569*H569,2)</f>
        <v>0</v>
      </c>
      <c r="BL569" s="17" t="s">
        <v>240</v>
      </c>
      <c r="BM569" s="237" t="s">
        <v>728</v>
      </c>
    </row>
    <row r="570" s="14" customFormat="1">
      <c r="B570" s="262"/>
      <c r="C570" s="263"/>
      <c r="D570" s="241" t="s">
        <v>148</v>
      </c>
      <c r="E570" s="264" t="s">
        <v>1</v>
      </c>
      <c r="F570" s="265" t="s">
        <v>729</v>
      </c>
      <c r="G570" s="263"/>
      <c r="H570" s="264" t="s">
        <v>1</v>
      </c>
      <c r="I570" s="266"/>
      <c r="J570" s="263"/>
      <c r="K570" s="263"/>
      <c r="L570" s="267"/>
      <c r="M570" s="268"/>
      <c r="N570" s="269"/>
      <c r="O570" s="269"/>
      <c r="P570" s="269"/>
      <c r="Q570" s="269"/>
      <c r="R570" s="269"/>
      <c r="S570" s="269"/>
      <c r="T570" s="270"/>
      <c r="AT570" s="271" t="s">
        <v>148</v>
      </c>
      <c r="AU570" s="271" t="s">
        <v>86</v>
      </c>
      <c r="AV570" s="14" t="s">
        <v>82</v>
      </c>
      <c r="AW570" s="14" t="s">
        <v>33</v>
      </c>
      <c r="AX570" s="14" t="s">
        <v>77</v>
      </c>
      <c r="AY570" s="271" t="s">
        <v>138</v>
      </c>
    </row>
    <row r="571" s="12" customFormat="1">
      <c r="B571" s="239"/>
      <c r="C571" s="240"/>
      <c r="D571" s="241" t="s">
        <v>148</v>
      </c>
      <c r="E571" s="242" t="s">
        <v>1</v>
      </c>
      <c r="F571" s="243" t="s">
        <v>913</v>
      </c>
      <c r="G571" s="240"/>
      <c r="H571" s="244">
        <v>8.5999999999999996</v>
      </c>
      <c r="I571" s="245"/>
      <c r="J571" s="240"/>
      <c r="K571" s="240"/>
      <c r="L571" s="246"/>
      <c r="M571" s="247"/>
      <c r="N571" s="248"/>
      <c r="O571" s="248"/>
      <c r="P571" s="248"/>
      <c r="Q571" s="248"/>
      <c r="R571" s="248"/>
      <c r="S571" s="248"/>
      <c r="T571" s="249"/>
      <c r="AT571" s="250" t="s">
        <v>148</v>
      </c>
      <c r="AU571" s="250" t="s">
        <v>86</v>
      </c>
      <c r="AV571" s="12" t="s">
        <v>86</v>
      </c>
      <c r="AW571" s="12" t="s">
        <v>33</v>
      </c>
      <c r="AX571" s="12" t="s">
        <v>77</v>
      </c>
      <c r="AY571" s="250" t="s">
        <v>138</v>
      </c>
    </row>
    <row r="572" s="14" customFormat="1">
      <c r="B572" s="262"/>
      <c r="C572" s="263"/>
      <c r="D572" s="241" t="s">
        <v>148</v>
      </c>
      <c r="E572" s="264" t="s">
        <v>1</v>
      </c>
      <c r="F572" s="265" t="s">
        <v>731</v>
      </c>
      <c r="G572" s="263"/>
      <c r="H572" s="264" t="s">
        <v>1</v>
      </c>
      <c r="I572" s="266"/>
      <c r="J572" s="263"/>
      <c r="K572" s="263"/>
      <c r="L572" s="267"/>
      <c r="M572" s="268"/>
      <c r="N572" s="269"/>
      <c r="O572" s="269"/>
      <c r="P572" s="269"/>
      <c r="Q572" s="269"/>
      <c r="R572" s="269"/>
      <c r="S572" s="269"/>
      <c r="T572" s="270"/>
      <c r="AT572" s="271" t="s">
        <v>148</v>
      </c>
      <c r="AU572" s="271" t="s">
        <v>86</v>
      </c>
      <c r="AV572" s="14" t="s">
        <v>82</v>
      </c>
      <c r="AW572" s="14" t="s">
        <v>33</v>
      </c>
      <c r="AX572" s="14" t="s">
        <v>77</v>
      </c>
      <c r="AY572" s="271" t="s">
        <v>138</v>
      </c>
    </row>
    <row r="573" s="12" customFormat="1">
      <c r="B573" s="239"/>
      <c r="C573" s="240"/>
      <c r="D573" s="241" t="s">
        <v>148</v>
      </c>
      <c r="E573" s="242" t="s">
        <v>1</v>
      </c>
      <c r="F573" s="243" t="s">
        <v>730</v>
      </c>
      <c r="G573" s="240"/>
      <c r="H573" s="244">
        <v>6.4500000000000002</v>
      </c>
      <c r="I573" s="245"/>
      <c r="J573" s="240"/>
      <c r="K573" s="240"/>
      <c r="L573" s="246"/>
      <c r="M573" s="247"/>
      <c r="N573" s="248"/>
      <c r="O573" s="248"/>
      <c r="P573" s="248"/>
      <c r="Q573" s="248"/>
      <c r="R573" s="248"/>
      <c r="S573" s="248"/>
      <c r="T573" s="249"/>
      <c r="AT573" s="250" t="s">
        <v>148</v>
      </c>
      <c r="AU573" s="250" t="s">
        <v>86</v>
      </c>
      <c r="AV573" s="12" t="s">
        <v>86</v>
      </c>
      <c r="AW573" s="12" t="s">
        <v>33</v>
      </c>
      <c r="AX573" s="12" t="s">
        <v>77</v>
      </c>
      <c r="AY573" s="250" t="s">
        <v>138</v>
      </c>
    </row>
    <row r="574" s="13" customFormat="1">
      <c r="B574" s="251"/>
      <c r="C574" s="252"/>
      <c r="D574" s="241" t="s">
        <v>148</v>
      </c>
      <c r="E574" s="253" t="s">
        <v>1</v>
      </c>
      <c r="F574" s="254" t="s">
        <v>155</v>
      </c>
      <c r="G574" s="252"/>
      <c r="H574" s="255">
        <v>15.050000000000001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AT574" s="261" t="s">
        <v>148</v>
      </c>
      <c r="AU574" s="261" t="s">
        <v>86</v>
      </c>
      <c r="AV574" s="13" t="s">
        <v>146</v>
      </c>
      <c r="AW574" s="13" t="s">
        <v>33</v>
      </c>
      <c r="AX574" s="13" t="s">
        <v>82</v>
      </c>
      <c r="AY574" s="261" t="s">
        <v>138</v>
      </c>
    </row>
    <row r="575" s="1" customFormat="1" ht="16.5" customHeight="1">
      <c r="B575" s="38"/>
      <c r="C575" s="226" t="s">
        <v>716</v>
      </c>
      <c r="D575" s="226" t="s">
        <v>141</v>
      </c>
      <c r="E575" s="227" t="s">
        <v>734</v>
      </c>
      <c r="F575" s="228" t="s">
        <v>735</v>
      </c>
      <c r="G575" s="229" t="s">
        <v>385</v>
      </c>
      <c r="H575" s="230">
        <v>5</v>
      </c>
      <c r="I575" s="231"/>
      <c r="J575" s="232">
        <f>ROUND(I575*H575,2)</f>
        <v>0</v>
      </c>
      <c r="K575" s="228" t="s">
        <v>158</v>
      </c>
      <c r="L575" s="43"/>
      <c r="M575" s="233" t="s">
        <v>1</v>
      </c>
      <c r="N575" s="234" t="s">
        <v>43</v>
      </c>
      <c r="O575" s="86"/>
      <c r="P575" s="235">
        <f>O575*H575</f>
        <v>0</v>
      </c>
      <c r="Q575" s="235">
        <v>0</v>
      </c>
      <c r="R575" s="235">
        <f>Q575*H575</f>
        <v>0</v>
      </c>
      <c r="S575" s="235">
        <v>0</v>
      </c>
      <c r="T575" s="236">
        <f>S575*H575</f>
        <v>0</v>
      </c>
      <c r="AR575" s="237" t="s">
        <v>240</v>
      </c>
      <c r="AT575" s="237" t="s">
        <v>141</v>
      </c>
      <c r="AU575" s="237" t="s">
        <v>86</v>
      </c>
      <c r="AY575" s="17" t="s">
        <v>138</v>
      </c>
      <c r="BE575" s="238">
        <f>IF(N575="základní",J575,0)</f>
        <v>0</v>
      </c>
      <c r="BF575" s="238">
        <f>IF(N575="snížená",J575,0)</f>
        <v>0</v>
      </c>
      <c r="BG575" s="238">
        <f>IF(N575="zákl. přenesená",J575,0)</f>
        <v>0</v>
      </c>
      <c r="BH575" s="238">
        <f>IF(N575="sníž. přenesená",J575,0)</f>
        <v>0</v>
      </c>
      <c r="BI575" s="238">
        <f>IF(N575="nulová",J575,0)</f>
        <v>0</v>
      </c>
      <c r="BJ575" s="17" t="s">
        <v>86</v>
      </c>
      <c r="BK575" s="238">
        <f>ROUND(I575*H575,2)</f>
        <v>0</v>
      </c>
      <c r="BL575" s="17" t="s">
        <v>240</v>
      </c>
      <c r="BM575" s="237" t="s">
        <v>736</v>
      </c>
    </row>
    <row r="576" s="12" customFormat="1">
      <c r="B576" s="239"/>
      <c r="C576" s="240"/>
      <c r="D576" s="241" t="s">
        <v>148</v>
      </c>
      <c r="E576" s="242" t="s">
        <v>1</v>
      </c>
      <c r="F576" s="243" t="s">
        <v>737</v>
      </c>
      <c r="G576" s="240"/>
      <c r="H576" s="244">
        <v>5</v>
      </c>
      <c r="I576" s="245"/>
      <c r="J576" s="240"/>
      <c r="K576" s="240"/>
      <c r="L576" s="246"/>
      <c r="M576" s="247"/>
      <c r="N576" s="248"/>
      <c r="O576" s="248"/>
      <c r="P576" s="248"/>
      <c r="Q576" s="248"/>
      <c r="R576" s="248"/>
      <c r="S576" s="248"/>
      <c r="T576" s="249"/>
      <c r="AT576" s="250" t="s">
        <v>148</v>
      </c>
      <c r="AU576" s="250" t="s">
        <v>86</v>
      </c>
      <c r="AV576" s="12" t="s">
        <v>86</v>
      </c>
      <c r="AW576" s="12" t="s">
        <v>33</v>
      </c>
      <c r="AX576" s="12" t="s">
        <v>82</v>
      </c>
      <c r="AY576" s="250" t="s">
        <v>138</v>
      </c>
    </row>
    <row r="577" s="1" customFormat="1" ht="24" customHeight="1">
      <c r="B577" s="38"/>
      <c r="C577" s="226" t="s">
        <v>721</v>
      </c>
      <c r="D577" s="226" t="s">
        <v>141</v>
      </c>
      <c r="E577" s="227" t="s">
        <v>914</v>
      </c>
      <c r="F577" s="228" t="s">
        <v>915</v>
      </c>
      <c r="G577" s="229" t="s">
        <v>300</v>
      </c>
      <c r="H577" s="230">
        <v>0.46000000000000002</v>
      </c>
      <c r="I577" s="231"/>
      <c r="J577" s="232">
        <f>ROUND(I577*H577,2)</f>
        <v>0</v>
      </c>
      <c r="K577" s="228" t="s">
        <v>158</v>
      </c>
      <c r="L577" s="43"/>
      <c r="M577" s="233" t="s">
        <v>1</v>
      </c>
      <c r="N577" s="234" t="s">
        <v>43</v>
      </c>
      <c r="O577" s="86"/>
      <c r="P577" s="235">
        <f>O577*H577</f>
        <v>0</v>
      </c>
      <c r="Q577" s="235">
        <v>0</v>
      </c>
      <c r="R577" s="235">
        <f>Q577*H577</f>
        <v>0</v>
      </c>
      <c r="S577" s="235">
        <v>0</v>
      </c>
      <c r="T577" s="236">
        <f>S577*H577</f>
        <v>0</v>
      </c>
      <c r="AR577" s="237" t="s">
        <v>240</v>
      </c>
      <c r="AT577" s="237" t="s">
        <v>141</v>
      </c>
      <c r="AU577" s="237" t="s">
        <v>86</v>
      </c>
      <c r="AY577" s="17" t="s">
        <v>138</v>
      </c>
      <c r="BE577" s="238">
        <f>IF(N577="základní",J577,0)</f>
        <v>0</v>
      </c>
      <c r="BF577" s="238">
        <f>IF(N577="snížená",J577,0)</f>
        <v>0</v>
      </c>
      <c r="BG577" s="238">
        <f>IF(N577="zákl. přenesená",J577,0)</f>
        <v>0</v>
      </c>
      <c r="BH577" s="238">
        <f>IF(N577="sníž. přenesená",J577,0)</f>
        <v>0</v>
      </c>
      <c r="BI577" s="238">
        <f>IF(N577="nulová",J577,0)</f>
        <v>0</v>
      </c>
      <c r="BJ577" s="17" t="s">
        <v>86</v>
      </c>
      <c r="BK577" s="238">
        <f>ROUND(I577*H577,2)</f>
        <v>0</v>
      </c>
      <c r="BL577" s="17" t="s">
        <v>240</v>
      </c>
      <c r="BM577" s="237" t="s">
        <v>916</v>
      </c>
    </row>
    <row r="578" s="11" customFormat="1" ht="22.8" customHeight="1">
      <c r="B578" s="211"/>
      <c r="C578" s="212"/>
      <c r="D578" s="213" t="s">
        <v>76</v>
      </c>
      <c r="E578" s="224" t="s">
        <v>742</v>
      </c>
      <c r="F578" s="224" t="s">
        <v>743</v>
      </c>
      <c r="G578" s="212"/>
      <c r="H578" s="212"/>
      <c r="I578" s="215"/>
      <c r="J578" s="225">
        <f>BK578</f>
        <v>0</v>
      </c>
      <c r="K578" s="212"/>
      <c r="L578" s="216"/>
      <c r="M578" s="217"/>
      <c r="N578" s="218"/>
      <c r="O578" s="218"/>
      <c r="P578" s="219">
        <f>SUM(P579:P594)</f>
        <v>0</v>
      </c>
      <c r="Q578" s="218"/>
      <c r="R578" s="219">
        <f>SUM(R579:R594)</f>
        <v>0.00044749999999999998</v>
      </c>
      <c r="S578" s="218"/>
      <c r="T578" s="220">
        <f>SUM(T579:T594)</f>
        <v>0</v>
      </c>
      <c r="AR578" s="221" t="s">
        <v>86</v>
      </c>
      <c r="AT578" s="222" t="s">
        <v>76</v>
      </c>
      <c r="AU578" s="222" t="s">
        <v>82</v>
      </c>
      <c r="AY578" s="221" t="s">
        <v>138</v>
      </c>
      <c r="BK578" s="223">
        <f>SUM(BK579:BK594)</f>
        <v>0</v>
      </c>
    </row>
    <row r="579" s="1" customFormat="1" ht="24" customHeight="1">
      <c r="B579" s="38"/>
      <c r="C579" s="226" t="s">
        <v>725</v>
      </c>
      <c r="D579" s="226" t="s">
        <v>141</v>
      </c>
      <c r="E579" s="227" t="s">
        <v>745</v>
      </c>
      <c r="F579" s="228" t="s">
        <v>746</v>
      </c>
      <c r="G579" s="229" t="s">
        <v>243</v>
      </c>
      <c r="H579" s="230">
        <v>8.9499999999999993</v>
      </c>
      <c r="I579" s="231"/>
      <c r="J579" s="232">
        <f>ROUND(I579*H579,2)</f>
        <v>0</v>
      </c>
      <c r="K579" s="228" t="s">
        <v>158</v>
      </c>
      <c r="L579" s="43"/>
      <c r="M579" s="233" t="s">
        <v>1</v>
      </c>
      <c r="N579" s="234" t="s">
        <v>43</v>
      </c>
      <c r="O579" s="86"/>
      <c r="P579" s="235">
        <f>O579*H579</f>
        <v>0</v>
      </c>
      <c r="Q579" s="235">
        <v>2.0000000000000002E-05</v>
      </c>
      <c r="R579" s="235">
        <f>Q579*H579</f>
        <v>0.00017899999999999999</v>
      </c>
      <c r="S579" s="235">
        <v>0</v>
      </c>
      <c r="T579" s="236">
        <f>S579*H579</f>
        <v>0</v>
      </c>
      <c r="AR579" s="237" t="s">
        <v>240</v>
      </c>
      <c r="AT579" s="237" t="s">
        <v>141</v>
      </c>
      <c r="AU579" s="237" t="s">
        <v>86</v>
      </c>
      <c r="AY579" s="17" t="s">
        <v>138</v>
      </c>
      <c r="BE579" s="238">
        <f>IF(N579="základní",J579,0)</f>
        <v>0</v>
      </c>
      <c r="BF579" s="238">
        <f>IF(N579="snížená",J579,0)</f>
        <v>0</v>
      </c>
      <c r="BG579" s="238">
        <f>IF(N579="zákl. přenesená",J579,0)</f>
        <v>0</v>
      </c>
      <c r="BH579" s="238">
        <f>IF(N579="sníž. přenesená",J579,0)</f>
        <v>0</v>
      </c>
      <c r="BI579" s="238">
        <f>IF(N579="nulová",J579,0)</f>
        <v>0</v>
      </c>
      <c r="BJ579" s="17" t="s">
        <v>86</v>
      </c>
      <c r="BK579" s="238">
        <f>ROUND(I579*H579,2)</f>
        <v>0</v>
      </c>
      <c r="BL579" s="17" t="s">
        <v>240</v>
      </c>
      <c r="BM579" s="237" t="s">
        <v>747</v>
      </c>
    </row>
    <row r="580" s="14" customFormat="1">
      <c r="B580" s="262"/>
      <c r="C580" s="263"/>
      <c r="D580" s="241" t="s">
        <v>148</v>
      </c>
      <c r="E580" s="264" t="s">
        <v>1</v>
      </c>
      <c r="F580" s="265" t="s">
        <v>460</v>
      </c>
      <c r="G580" s="263"/>
      <c r="H580" s="264" t="s">
        <v>1</v>
      </c>
      <c r="I580" s="266"/>
      <c r="J580" s="263"/>
      <c r="K580" s="263"/>
      <c r="L580" s="267"/>
      <c r="M580" s="268"/>
      <c r="N580" s="269"/>
      <c r="O580" s="269"/>
      <c r="P580" s="269"/>
      <c r="Q580" s="269"/>
      <c r="R580" s="269"/>
      <c r="S580" s="269"/>
      <c r="T580" s="270"/>
      <c r="AT580" s="271" t="s">
        <v>148</v>
      </c>
      <c r="AU580" s="271" t="s">
        <v>86</v>
      </c>
      <c r="AV580" s="14" t="s">
        <v>82</v>
      </c>
      <c r="AW580" s="14" t="s">
        <v>33</v>
      </c>
      <c r="AX580" s="14" t="s">
        <v>77</v>
      </c>
      <c r="AY580" s="271" t="s">
        <v>138</v>
      </c>
    </row>
    <row r="581" s="12" customFormat="1">
      <c r="B581" s="239"/>
      <c r="C581" s="240"/>
      <c r="D581" s="241" t="s">
        <v>148</v>
      </c>
      <c r="E581" s="242" t="s">
        <v>1</v>
      </c>
      <c r="F581" s="243" t="s">
        <v>862</v>
      </c>
      <c r="G581" s="240"/>
      <c r="H581" s="244">
        <v>0.80000000000000004</v>
      </c>
      <c r="I581" s="245"/>
      <c r="J581" s="240"/>
      <c r="K581" s="240"/>
      <c r="L581" s="246"/>
      <c r="M581" s="247"/>
      <c r="N581" s="248"/>
      <c r="O581" s="248"/>
      <c r="P581" s="248"/>
      <c r="Q581" s="248"/>
      <c r="R581" s="248"/>
      <c r="S581" s="248"/>
      <c r="T581" s="249"/>
      <c r="AT581" s="250" t="s">
        <v>148</v>
      </c>
      <c r="AU581" s="250" t="s">
        <v>86</v>
      </c>
      <c r="AV581" s="12" t="s">
        <v>86</v>
      </c>
      <c r="AW581" s="12" t="s">
        <v>33</v>
      </c>
      <c r="AX581" s="12" t="s">
        <v>77</v>
      </c>
      <c r="AY581" s="250" t="s">
        <v>138</v>
      </c>
    </row>
    <row r="582" s="12" customFormat="1">
      <c r="B582" s="239"/>
      <c r="C582" s="240"/>
      <c r="D582" s="241" t="s">
        <v>148</v>
      </c>
      <c r="E582" s="242" t="s">
        <v>1</v>
      </c>
      <c r="F582" s="243" t="s">
        <v>863</v>
      </c>
      <c r="G582" s="240"/>
      <c r="H582" s="244">
        <v>0.84999999999999998</v>
      </c>
      <c r="I582" s="245"/>
      <c r="J582" s="240"/>
      <c r="K582" s="240"/>
      <c r="L582" s="246"/>
      <c r="M582" s="247"/>
      <c r="N582" s="248"/>
      <c r="O582" s="248"/>
      <c r="P582" s="248"/>
      <c r="Q582" s="248"/>
      <c r="R582" s="248"/>
      <c r="S582" s="248"/>
      <c r="T582" s="249"/>
      <c r="AT582" s="250" t="s">
        <v>148</v>
      </c>
      <c r="AU582" s="250" t="s">
        <v>86</v>
      </c>
      <c r="AV582" s="12" t="s">
        <v>86</v>
      </c>
      <c r="AW582" s="12" t="s">
        <v>33</v>
      </c>
      <c r="AX582" s="12" t="s">
        <v>77</v>
      </c>
      <c r="AY582" s="250" t="s">
        <v>138</v>
      </c>
    </row>
    <row r="583" s="12" customFormat="1">
      <c r="B583" s="239"/>
      <c r="C583" s="240"/>
      <c r="D583" s="241" t="s">
        <v>148</v>
      </c>
      <c r="E583" s="242" t="s">
        <v>1</v>
      </c>
      <c r="F583" s="243" t="s">
        <v>864</v>
      </c>
      <c r="G583" s="240"/>
      <c r="H583" s="244">
        <v>2</v>
      </c>
      <c r="I583" s="245"/>
      <c r="J583" s="240"/>
      <c r="K583" s="240"/>
      <c r="L583" s="246"/>
      <c r="M583" s="247"/>
      <c r="N583" s="248"/>
      <c r="O583" s="248"/>
      <c r="P583" s="248"/>
      <c r="Q583" s="248"/>
      <c r="R583" s="248"/>
      <c r="S583" s="248"/>
      <c r="T583" s="249"/>
      <c r="AT583" s="250" t="s">
        <v>148</v>
      </c>
      <c r="AU583" s="250" t="s">
        <v>86</v>
      </c>
      <c r="AV583" s="12" t="s">
        <v>86</v>
      </c>
      <c r="AW583" s="12" t="s">
        <v>33</v>
      </c>
      <c r="AX583" s="12" t="s">
        <v>77</v>
      </c>
      <c r="AY583" s="250" t="s">
        <v>138</v>
      </c>
    </row>
    <row r="584" s="14" customFormat="1">
      <c r="B584" s="262"/>
      <c r="C584" s="263"/>
      <c r="D584" s="241" t="s">
        <v>148</v>
      </c>
      <c r="E584" s="264" t="s">
        <v>1</v>
      </c>
      <c r="F584" s="265" t="s">
        <v>748</v>
      </c>
      <c r="G584" s="263"/>
      <c r="H584" s="264" t="s">
        <v>1</v>
      </c>
      <c r="I584" s="266"/>
      <c r="J584" s="263"/>
      <c r="K584" s="263"/>
      <c r="L584" s="267"/>
      <c r="M584" s="268"/>
      <c r="N584" s="269"/>
      <c r="O584" s="269"/>
      <c r="P584" s="269"/>
      <c r="Q584" s="269"/>
      <c r="R584" s="269"/>
      <c r="S584" s="269"/>
      <c r="T584" s="270"/>
      <c r="AT584" s="271" t="s">
        <v>148</v>
      </c>
      <c r="AU584" s="271" t="s">
        <v>86</v>
      </c>
      <c r="AV584" s="14" t="s">
        <v>82</v>
      </c>
      <c r="AW584" s="14" t="s">
        <v>33</v>
      </c>
      <c r="AX584" s="14" t="s">
        <v>77</v>
      </c>
      <c r="AY584" s="271" t="s">
        <v>138</v>
      </c>
    </row>
    <row r="585" s="12" customFormat="1">
      <c r="B585" s="239"/>
      <c r="C585" s="240"/>
      <c r="D585" s="241" t="s">
        <v>148</v>
      </c>
      <c r="E585" s="242" t="s">
        <v>1</v>
      </c>
      <c r="F585" s="243" t="s">
        <v>917</v>
      </c>
      <c r="G585" s="240"/>
      <c r="H585" s="244">
        <v>5.2999999999999998</v>
      </c>
      <c r="I585" s="245"/>
      <c r="J585" s="240"/>
      <c r="K585" s="240"/>
      <c r="L585" s="246"/>
      <c r="M585" s="247"/>
      <c r="N585" s="248"/>
      <c r="O585" s="248"/>
      <c r="P585" s="248"/>
      <c r="Q585" s="248"/>
      <c r="R585" s="248"/>
      <c r="S585" s="248"/>
      <c r="T585" s="249"/>
      <c r="AT585" s="250" t="s">
        <v>148</v>
      </c>
      <c r="AU585" s="250" t="s">
        <v>86</v>
      </c>
      <c r="AV585" s="12" t="s">
        <v>86</v>
      </c>
      <c r="AW585" s="12" t="s">
        <v>33</v>
      </c>
      <c r="AX585" s="12" t="s">
        <v>77</v>
      </c>
      <c r="AY585" s="250" t="s">
        <v>138</v>
      </c>
    </row>
    <row r="586" s="13" customFormat="1">
      <c r="B586" s="251"/>
      <c r="C586" s="252"/>
      <c r="D586" s="241" t="s">
        <v>148</v>
      </c>
      <c r="E586" s="253" t="s">
        <v>1</v>
      </c>
      <c r="F586" s="254" t="s">
        <v>155</v>
      </c>
      <c r="G586" s="252"/>
      <c r="H586" s="255">
        <v>8.9499999999999993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AT586" s="261" t="s">
        <v>148</v>
      </c>
      <c r="AU586" s="261" t="s">
        <v>86</v>
      </c>
      <c r="AV586" s="13" t="s">
        <v>146</v>
      </c>
      <c r="AW586" s="13" t="s">
        <v>33</v>
      </c>
      <c r="AX586" s="13" t="s">
        <v>82</v>
      </c>
      <c r="AY586" s="261" t="s">
        <v>138</v>
      </c>
    </row>
    <row r="587" s="1" customFormat="1" ht="24" customHeight="1">
      <c r="B587" s="38"/>
      <c r="C587" s="226" t="s">
        <v>733</v>
      </c>
      <c r="D587" s="226" t="s">
        <v>141</v>
      </c>
      <c r="E587" s="227" t="s">
        <v>751</v>
      </c>
      <c r="F587" s="228" t="s">
        <v>752</v>
      </c>
      <c r="G587" s="229" t="s">
        <v>243</v>
      </c>
      <c r="H587" s="230">
        <v>8.9499999999999993</v>
      </c>
      <c r="I587" s="231"/>
      <c r="J587" s="232">
        <f>ROUND(I587*H587,2)</f>
        <v>0</v>
      </c>
      <c r="K587" s="228" t="s">
        <v>158</v>
      </c>
      <c r="L587" s="43"/>
      <c r="M587" s="233" t="s">
        <v>1</v>
      </c>
      <c r="N587" s="234" t="s">
        <v>43</v>
      </c>
      <c r="O587" s="86"/>
      <c r="P587" s="235">
        <f>O587*H587</f>
        <v>0</v>
      </c>
      <c r="Q587" s="235">
        <v>3.0000000000000001E-05</v>
      </c>
      <c r="R587" s="235">
        <f>Q587*H587</f>
        <v>0.00026849999999999997</v>
      </c>
      <c r="S587" s="235">
        <v>0</v>
      </c>
      <c r="T587" s="236">
        <f>S587*H587</f>
        <v>0</v>
      </c>
      <c r="AR587" s="237" t="s">
        <v>240</v>
      </c>
      <c r="AT587" s="237" t="s">
        <v>141</v>
      </c>
      <c r="AU587" s="237" t="s">
        <v>86</v>
      </c>
      <c r="AY587" s="17" t="s">
        <v>138</v>
      </c>
      <c r="BE587" s="238">
        <f>IF(N587="základní",J587,0)</f>
        <v>0</v>
      </c>
      <c r="BF587" s="238">
        <f>IF(N587="snížená",J587,0)</f>
        <v>0</v>
      </c>
      <c r="BG587" s="238">
        <f>IF(N587="zákl. přenesená",J587,0)</f>
        <v>0</v>
      </c>
      <c r="BH587" s="238">
        <f>IF(N587="sníž. přenesená",J587,0)</f>
        <v>0</v>
      </c>
      <c r="BI587" s="238">
        <f>IF(N587="nulová",J587,0)</f>
        <v>0</v>
      </c>
      <c r="BJ587" s="17" t="s">
        <v>86</v>
      </c>
      <c r="BK587" s="238">
        <f>ROUND(I587*H587,2)</f>
        <v>0</v>
      </c>
      <c r="BL587" s="17" t="s">
        <v>240</v>
      </c>
      <c r="BM587" s="237" t="s">
        <v>753</v>
      </c>
    </row>
    <row r="588" s="14" customFormat="1">
      <c r="B588" s="262"/>
      <c r="C588" s="263"/>
      <c r="D588" s="241" t="s">
        <v>148</v>
      </c>
      <c r="E588" s="264" t="s">
        <v>1</v>
      </c>
      <c r="F588" s="265" t="s">
        <v>460</v>
      </c>
      <c r="G588" s="263"/>
      <c r="H588" s="264" t="s">
        <v>1</v>
      </c>
      <c r="I588" s="266"/>
      <c r="J588" s="263"/>
      <c r="K588" s="263"/>
      <c r="L588" s="267"/>
      <c r="M588" s="268"/>
      <c r="N588" s="269"/>
      <c r="O588" s="269"/>
      <c r="P588" s="269"/>
      <c r="Q588" s="269"/>
      <c r="R588" s="269"/>
      <c r="S588" s="269"/>
      <c r="T588" s="270"/>
      <c r="AT588" s="271" t="s">
        <v>148</v>
      </c>
      <c r="AU588" s="271" t="s">
        <v>86</v>
      </c>
      <c r="AV588" s="14" t="s">
        <v>82</v>
      </c>
      <c r="AW588" s="14" t="s">
        <v>33</v>
      </c>
      <c r="AX588" s="14" t="s">
        <v>77</v>
      </c>
      <c r="AY588" s="271" t="s">
        <v>138</v>
      </c>
    </row>
    <row r="589" s="12" customFormat="1">
      <c r="B589" s="239"/>
      <c r="C589" s="240"/>
      <c r="D589" s="241" t="s">
        <v>148</v>
      </c>
      <c r="E589" s="242" t="s">
        <v>1</v>
      </c>
      <c r="F589" s="243" t="s">
        <v>862</v>
      </c>
      <c r="G589" s="240"/>
      <c r="H589" s="244">
        <v>0.80000000000000004</v>
      </c>
      <c r="I589" s="245"/>
      <c r="J589" s="240"/>
      <c r="K589" s="240"/>
      <c r="L589" s="246"/>
      <c r="M589" s="247"/>
      <c r="N589" s="248"/>
      <c r="O589" s="248"/>
      <c r="P589" s="248"/>
      <c r="Q589" s="248"/>
      <c r="R589" s="248"/>
      <c r="S589" s="248"/>
      <c r="T589" s="249"/>
      <c r="AT589" s="250" t="s">
        <v>148</v>
      </c>
      <c r="AU589" s="250" t="s">
        <v>86</v>
      </c>
      <c r="AV589" s="12" t="s">
        <v>86</v>
      </c>
      <c r="AW589" s="12" t="s">
        <v>33</v>
      </c>
      <c r="AX589" s="12" t="s">
        <v>77</v>
      </c>
      <c r="AY589" s="250" t="s">
        <v>138</v>
      </c>
    </row>
    <row r="590" s="12" customFormat="1">
      <c r="B590" s="239"/>
      <c r="C590" s="240"/>
      <c r="D590" s="241" t="s">
        <v>148</v>
      </c>
      <c r="E590" s="242" t="s">
        <v>1</v>
      </c>
      <c r="F590" s="243" t="s">
        <v>863</v>
      </c>
      <c r="G590" s="240"/>
      <c r="H590" s="244">
        <v>0.84999999999999998</v>
      </c>
      <c r="I590" s="245"/>
      <c r="J590" s="240"/>
      <c r="K590" s="240"/>
      <c r="L590" s="246"/>
      <c r="M590" s="247"/>
      <c r="N590" s="248"/>
      <c r="O590" s="248"/>
      <c r="P590" s="248"/>
      <c r="Q590" s="248"/>
      <c r="R590" s="248"/>
      <c r="S590" s="248"/>
      <c r="T590" s="249"/>
      <c r="AT590" s="250" t="s">
        <v>148</v>
      </c>
      <c r="AU590" s="250" t="s">
        <v>86</v>
      </c>
      <c r="AV590" s="12" t="s">
        <v>86</v>
      </c>
      <c r="AW590" s="12" t="s">
        <v>33</v>
      </c>
      <c r="AX590" s="12" t="s">
        <v>77</v>
      </c>
      <c r="AY590" s="250" t="s">
        <v>138</v>
      </c>
    </row>
    <row r="591" s="12" customFormat="1">
      <c r="B591" s="239"/>
      <c r="C591" s="240"/>
      <c r="D591" s="241" t="s">
        <v>148</v>
      </c>
      <c r="E591" s="242" t="s">
        <v>1</v>
      </c>
      <c r="F591" s="243" t="s">
        <v>864</v>
      </c>
      <c r="G591" s="240"/>
      <c r="H591" s="244">
        <v>2</v>
      </c>
      <c r="I591" s="245"/>
      <c r="J591" s="240"/>
      <c r="K591" s="240"/>
      <c r="L591" s="246"/>
      <c r="M591" s="247"/>
      <c r="N591" s="248"/>
      <c r="O591" s="248"/>
      <c r="P591" s="248"/>
      <c r="Q591" s="248"/>
      <c r="R591" s="248"/>
      <c r="S591" s="248"/>
      <c r="T591" s="249"/>
      <c r="AT591" s="250" t="s">
        <v>148</v>
      </c>
      <c r="AU591" s="250" t="s">
        <v>86</v>
      </c>
      <c r="AV591" s="12" t="s">
        <v>86</v>
      </c>
      <c r="AW591" s="12" t="s">
        <v>33</v>
      </c>
      <c r="AX591" s="12" t="s">
        <v>77</v>
      </c>
      <c r="AY591" s="250" t="s">
        <v>138</v>
      </c>
    </row>
    <row r="592" s="14" customFormat="1">
      <c r="B592" s="262"/>
      <c r="C592" s="263"/>
      <c r="D592" s="241" t="s">
        <v>148</v>
      </c>
      <c r="E592" s="264" t="s">
        <v>1</v>
      </c>
      <c r="F592" s="265" t="s">
        <v>748</v>
      </c>
      <c r="G592" s="263"/>
      <c r="H592" s="264" t="s">
        <v>1</v>
      </c>
      <c r="I592" s="266"/>
      <c r="J592" s="263"/>
      <c r="K592" s="263"/>
      <c r="L592" s="267"/>
      <c r="M592" s="268"/>
      <c r="N592" s="269"/>
      <c r="O592" s="269"/>
      <c r="P592" s="269"/>
      <c r="Q592" s="269"/>
      <c r="R592" s="269"/>
      <c r="S592" s="269"/>
      <c r="T592" s="270"/>
      <c r="AT592" s="271" t="s">
        <v>148</v>
      </c>
      <c r="AU592" s="271" t="s">
        <v>86</v>
      </c>
      <c r="AV592" s="14" t="s">
        <v>82</v>
      </c>
      <c r="AW592" s="14" t="s">
        <v>33</v>
      </c>
      <c r="AX592" s="14" t="s">
        <v>77</v>
      </c>
      <c r="AY592" s="271" t="s">
        <v>138</v>
      </c>
    </row>
    <row r="593" s="12" customFormat="1">
      <c r="B593" s="239"/>
      <c r="C593" s="240"/>
      <c r="D593" s="241" t="s">
        <v>148</v>
      </c>
      <c r="E593" s="242" t="s">
        <v>1</v>
      </c>
      <c r="F593" s="243" t="s">
        <v>917</v>
      </c>
      <c r="G593" s="240"/>
      <c r="H593" s="244">
        <v>5.2999999999999998</v>
      </c>
      <c r="I593" s="245"/>
      <c r="J593" s="240"/>
      <c r="K593" s="240"/>
      <c r="L593" s="246"/>
      <c r="M593" s="247"/>
      <c r="N593" s="248"/>
      <c r="O593" s="248"/>
      <c r="P593" s="248"/>
      <c r="Q593" s="248"/>
      <c r="R593" s="248"/>
      <c r="S593" s="248"/>
      <c r="T593" s="249"/>
      <c r="AT593" s="250" t="s">
        <v>148</v>
      </c>
      <c r="AU593" s="250" t="s">
        <v>86</v>
      </c>
      <c r="AV593" s="12" t="s">
        <v>86</v>
      </c>
      <c r="AW593" s="12" t="s">
        <v>33</v>
      </c>
      <c r="AX593" s="12" t="s">
        <v>77</v>
      </c>
      <c r="AY593" s="250" t="s">
        <v>138</v>
      </c>
    </row>
    <row r="594" s="13" customFormat="1">
      <c r="B594" s="251"/>
      <c r="C594" s="252"/>
      <c r="D594" s="241" t="s">
        <v>148</v>
      </c>
      <c r="E594" s="253" t="s">
        <v>1</v>
      </c>
      <c r="F594" s="254" t="s">
        <v>155</v>
      </c>
      <c r="G594" s="252"/>
      <c r="H594" s="255">
        <v>8.9499999999999993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AT594" s="261" t="s">
        <v>148</v>
      </c>
      <c r="AU594" s="261" t="s">
        <v>86</v>
      </c>
      <c r="AV594" s="13" t="s">
        <v>146</v>
      </c>
      <c r="AW594" s="13" t="s">
        <v>33</v>
      </c>
      <c r="AX594" s="13" t="s">
        <v>82</v>
      </c>
      <c r="AY594" s="261" t="s">
        <v>138</v>
      </c>
    </row>
    <row r="595" s="11" customFormat="1" ht="22.8" customHeight="1">
      <c r="B595" s="211"/>
      <c r="C595" s="212"/>
      <c r="D595" s="213" t="s">
        <v>76</v>
      </c>
      <c r="E595" s="224" t="s">
        <v>754</v>
      </c>
      <c r="F595" s="224" t="s">
        <v>755</v>
      </c>
      <c r="G595" s="212"/>
      <c r="H595" s="212"/>
      <c r="I595" s="215"/>
      <c r="J595" s="225">
        <f>BK595</f>
        <v>0</v>
      </c>
      <c r="K595" s="212"/>
      <c r="L595" s="216"/>
      <c r="M595" s="217"/>
      <c r="N595" s="218"/>
      <c r="O595" s="218"/>
      <c r="P595" s="219">
        <f>SUM(P596:P631)</f>
        <v>0</v>
      </c>
      <c r="Q595" s="218"/>
      <c r="R595" s="219">
        <f>SUM(R596:R631)</f>
        <v>0.27895635000000002</v>
      </c>
      <c r="S595" s="218"/>
      <c r="T595" s="220">
        <f>SUM(T596:T631)</f>
        <v>0.086111449999999992</v>
      </c>
      <c r="AR595" s="221" t="s">
        <v>86</v>
      </c>
      <c r="AT595" s="222" t="s">
        <v>76</v>
      </c>
      <c r="AU595" s="222" t="s">
        <v>82</v>
      </c>
      <c r="AY595" s="221" t="s">
        <v>138</v>
      </c>
      <c r="BK595" s="223">
        <f>SUM(BK596:BK631)</f>
        <v>0</v>
      </c>
    </row>
    <row r="596" s="1" customFormat="1" ht="24" customHeight="1">
      <c r="B596" s="38"/>
      <c r="C596" s="226" t="s">
        <v>738</v>
      </c>
      <c r="D596" s="226" t="s">
        <v>141</v>
      </c>
      <c r="E596" s="227" t="s">
        <v>757</v>
      </c>
      <c r="F596" s="228" t="s">
        <v>758</v>
      </c>
      <c r="G596" s="229" t="s">
        <v>144</v>
      </c>
      <c r="H596" s="230">
        <v>192.11500000000001</v>
      </c>
      <c r="I596" s="231"/>
      <c r="J596" s="232">
        <f>ROUND(I596*H596,2)</f>
        <v>0</v>
      </c>
      <c r="K596" s="228" t="s">
        <v>158</v>
      </c>
      <c r="L596" s="43"/>
      <c r="M596" s="233" t="s">
        <v>1</v>
      </c>
      <c r="N596" s="234" t="s">
        <v>43</v>
      </c>
      <c r="O596" s="86"/>
      <c r="P596" s="235">
        <f>O596*H596</f>
        <v>0</v>
      </c>
      <c r="Q596" s="235">
        <v>0</v>
      </c>
      <c r="R596" s="235">
        <f>Q596*H596</f>
        <v>0</v>
      </c>
      <c r="S596" s="235">
        <v>0.00014999999999999999</v>
      </c>
      <c r="T596" s="236">
        <f>S596*H596</f>
        <v>0.028817249999999999</v>
      </c>
      <c r="AR596" s="237" t="s">
        <v>240</v>
      </c>
      <c r="AT596" s="237" t="s">
        <v>141</v>
      </c>
      <c r="AU596" s="237" t="s">
        <v>86</v>
      </c>
      <c r="AY596" s="17" t="s">
        <v>138</v>
      </c>
      <c r="BE596" s="238">
        <f>IF(N596="základní",J596,0)</f>
        <v>0</v>
      </c>
      <c r="BF596" s="238">
        <f>IF(N596="snížená",J596,0)</f>
        <v>0</v>
      </c>
      <c r="BG596" s="238">
        <f>IF(N596="zákl. přenesená",J596,0)</f>
        <v>0</v>
      </c>
      <c r="BH596" s="238">
        <f>IF(N596="sníž. přenesená",J596,0)</f>
        <v>0</v>
      </c>
      <c r="BI596" s="238">
        <f>IF(N596="nulová",J596,0)</f>
        <v>0</v>
      </c>
      <c r="BJ596" s="17" t="s">
        <v>86</v>
      </c>
      <c r="BK596" s="238">
        <f>ROUND(I596*H596,2)</f>
        <v>0</v>
      </c>
      <c r="BL596" s="17" t="s">
        <v>240</v>
      </c>
      <c r="BM596" s="237" t="s">
        <v>759</v>
      </c>
    </row>
    <row r="597" s="12" customFormat="1">
      <c r="B597" s="239"/>
      <c r="C597" s="240"/>
      <c r="D597" s="241" t="s">
        <v>148</v>
      </c>
      <c r="E597" s="242" t="s">
        <v>1</v>
      </c>
      <c r="F597" s="243" t="s">
        <v>918</v>
      </c>
      <c r="G597" s="240"/>
      <c r="H597" s="244">
        <v>46.454999999999998</v>
      </c>
      <c r="I597" s="245"/>
      <c r="J597" s="240"/>
      <c r="K597" s="240"/>
      <c r="L597" s="246"/>
      <c r="M597" s="247"/>
      <c r="N597" s="248"/>
      <c r="O597" s="248"/>
      <c r="P597" s="248"/>
      <c r="Q597" s="248"/>
      <c r="R597" s="248"/>
      <c r="S597" s="248"/>
      <c r="T597" s="249"/>
      <c r="AT597" s="250" t="s">
        <v>148</v>
      </c>
      <c r="AU597" s="250" t="s">
        <v>86</v>
      </c>
      <c r="AV597" s="12" t="s">
        <v>86</v>
      </c>
      <c r="AW597" s="12" t="s">
        <v>33</v>
      </c>
      <c r="AX597" s="12" t="s">
        <v>77</v>
      </c>
      <c r="AY597" s="250" t="s">
        <v>138</v>
      </c>
    </row>
    <row r="598" s="12" customFormat="1">
      <c r="B598" s="239"/>
      <c r="C598" s="240"/>
      <c r="D598" s="241" t="s">
        <v>148</v>
      </c>
      <c r="E598" s="242" t="s">
        <v>1</v>
      </c>
      <c r="F598" s="243" t="s">
        <v>919</v>
      </c>
      <c r="G598" s="240"/>
      <c r="H598" s="244">
        <v>48.314999999999998</v>
      </c>
      <c r="I598" s="245"/>
      <c r="J598" s="240"/>
      <c r="K598" s="240"/>
      <c r="L598" s="246"/>
      <c r="M598" s="247"/>
      <c r="N598" s="248"/>
      <c r="O598" s="248"/>
      <c r="P598" s="248"/>
      <c r="Q598" s="248"/>
      <c r="R598" s="248"/>
      <c r="S598" s="248"/>
      <c r="T598" s="249"/>
      <c r="AT598" s="250" t="s">
        <v>148</v>
      </c>
      <c r="AU598" s="250" t="s">
        <v>86</v>
      </c>
      <c r="AV598" s="12" t="s">
        <v>86</v>
      </c>
      <c r="AW598" s="12" t="s">
        <v>33</v>
      </c>
      <c r="AX598" s="12" t="s">
        <v>77</v>
      </c>
      <c r="AY598" s="250" t="s">
        <v>138</v>
      </c>
    </row>
    <row r="599" s="12" customFormat="1">
      <c r="B599" s="239"/>
      <c r="C599" s="240"/>
      <c r="D599" s="241" t="s">
        <v>148</v>
      </c>
      <c r="E599" s="242" t="s">
        <v>1</v>
      </c>
      <c r="F599" s="243" t="s">
        <v>920</v>
      </c>
      <c r="G599" s="240"/>
      <c r="H599" s="244">
        <v>47.119999999999997</v>
      </c>
      <c r="I599" s="245"/>
      <c r="J599" s="240"/>
      <c r="K599" s="240"/>
      <c r="L599" s="246"/>
      <c r="M599" s="247"/>
      <c r="N599" s="248"/>
      <c r="O599" s="248"/>
      <c r="P599" s="248"/>
      <c r="Q599" s="248"/>
      <c r="R599" s="248"/>
      <c r="S599" s="248"/>
      <c r="T599" s="249"/>
      <c r="AT599" s="250" t="s">
        <v>148</v>
      </c>
      <c r="AU599" s="250" t="s">
        <v>86</v>
      </c>
      <c r="AV599" s="12" t="s">
        <v>86</v>
      </c>
      <c r="AW599" s="12" t="s">
        <v>33</v>
      </c>
      <c r="AX599" s="12" t="s">
        <v>77</v>
      </c>
      <c r="AY599" s="250" t="s">
        <v>138</v>
      </c>
    </row>
    <row r="600" s="12" customFormat="1">
      <c r="B600" s="239"/>
      <c r="C600" s="240"/>
      <c r="D600" s="241" t="s">
        <v>148</v>
      </c>
      <c r="E600" s="242" t="s">
        <v>1</v>
      </c>
      <c r="F600" s="243" t="s">
        <v>921</v>
      </c>
      <c r="G600" s="240"/>
      <c r="H600" s="244">
        <v>29.41</v>
      </c>
      <c r="I600" s="245"/>
      <c r="J600" s="240"/>
      <c r="K600" s="240"/>
      <c r="L600" s="246"/>
      <c r="M600" s="247"/>
      <c r="N600" s="248"/>
      <c r="O600" s="248"/>
      <c r="P600" s="248"/>
      <c r="Q600" s="248"/>
      <c r="R600" s="248"/>
      <c r="S600" s="248"/>
      <c r="T600" s="249"/>
      <c r="AT600" s="250" t="s">
        <v>148</v>
      </c>
      <c r="AU600" s="250" t="s">
        <v>86</v>
      </c>
      <c r="AV600" s="12" t="s">
        <v>86</v>
      </c>
      <c r="AW600" s="12" t="s">
        <v>33</v>
      </c>
      <c r="AX600" s="12" t="s">
        <v>77</v>
      </c>
      <c r="AY600" s="250" t="s">
        <v>138</v>
      </c>
    </row>
    <row r="601" s="12" customFormat="1">
      <c r="B601" s="239"/>
      <c r="C601" s="240"/>
      <c r="D601" s="241" t="s">
        <v>148</v>
      </c>
      <c r="E601" s="242" t="s">
        <v>1</v>
      </c>
      <c r="F601" s="243" t="s">
        <v>922</v>
      </c>
      <c r="G601" s="240"/>
      <c r="H601" s="244">
        <v>11.619999999999999</v>
      </c>
      <c r="I601" s="245"/>
      <c r="J601" s="240"/>
      <c r="K601" s="240"/>
      <c r="L601" s="246"/>
      <c r="M601" s="247"/>
      <c r="N601" s="248"/>
      <c r="O601" s="248"/>
      <c r="P601" s="248"/>
      <c r="Q601" s="248"/>
      <c r="R601" s="248"/>
      <c r="S601" s="248"/>
      <c r="T601" s="249"/>
      <c r="AT601" s="250" t="s">
        <v>148</v>
      </c>
      <c r="AU601" s="250" t="s">
        <v>86</v>
      </c>
      <c r="AV601" s="12" t="s">
        <v>86</v>
      </c>
      <c r="AW601" s="12" t="s">
        <v>33</v>
      </c>
      <c r="AX601" s="12" t="s">
        <v>77</v>
      </c>
      <c r="AY601" s="250" t="s">
        <v>138</v>
      </c>
    </row>
    <row r="602" s="12" customFormat="1">
      <c r="B602" s="239"/>
      <c r="C602" s="240"/>
      <c r="D602" s="241" t="s">
        <v>148</v>
      </c>
      <c r="E602" s="242" t="s">
        <v>1</v>
      </c>
      <c r="F602" s="243" t="s">
        <v>923</v>
      </c>
      <c r="G602" s="240"/>
      <c r="H602" s="244">
        <v>6.0149999999999997</v>
      </c>
      <c r="I602" s="245"/>
      <c r="J602" s="240"/>
      <c r="K602" s="240"/>
      <c r="L602" s="246"/>
      <c r="M602" s="247"/>
      <c r="N602" s="248"/>
      <c r="O602" s="248"/>
      <c r="P602" s="248"/>
      <c r="Q602" s="248"/>
      <c r="R602" s="248"/>
      <c r="S602" s="248"/>
      <c r="T602" s="249"/>
      <c r="AT602" s="250" t="s">
        <v>148</v>
      </c>
      <c r="AU602" s="250" t="s">
        <v>86</v>
      </c>
      <c r="AV602" s="12" t="s">
        <v>86</v>
      </c>
      <c r="AW602" s="12" t="s">
        <v>33</v>
      </c>
      <c r="AX602" s="12" t="s">
        <v>77</v>
      </c>
      <c r="AY602" s="250" t="s">
        <v>138</v>
      </c>
    </row>
    <row r="603" s="12" customFormat="1">
      <c r="B603" s="239"/>
      <c r="C603" s="240"/>
      <c r="D603" s="241" t="s">
        <v>148</v>
      </c>
      <c r="E603" s="242" t="s">
        <v>1</v>
      </c>
      <c r="F603" s="243" t="s">
        <v>924</v>
      </c>
      <c r="G603" s="240"/>
      <c r="H603" s="244">
        <v>3.1800000000000002</v>
      </c>
      <c r="I603" s="245"/>
      <c r="J603" s="240"/>
      <c r="K603" s="240"/>
      <c r="L603" s="246"/>
      <c r="M603" s="247"/>
      <c r="N603" s="248"/>
      <c r="O603" s="248"/>
      <c r="P603" s="248"/>
      <c r="Q603" s="248"/>
      <c r="R603" s="248"/>
      <c r="S603" s="248"/>
      <c r="T603" s="249"/>
      <c r="AT603" s="250" t="s">
        <v>148</v>
      </c>
      <c r="AU603" s="250" t="s">
        <v>86</v>
      </c>
      <c r="AV603" s="12" t="s">
        <v>86</v>
      </c>
      <c r="AW603" s="12" t="s">
        <v>33</v>
      </c>
      <c r="AX603" s="12" t="s">
        <v>77</v>
      </c>
      <c r="AY603" s="250" t="s">
        <v>138</v>
      </c>
    </row>
    <row r="604" s="13" customFormat="1">
      <c r="B604" s="251"/>
      <c r="C604" s="252"/>
      <c r="D604" s="241" t="s">
        <v>148</v>
      </c>
      <c r="E604" s="253" t="s">
        <v>1</v>
      </c>
      <c r="F604" s="254" t="s">
        <v>155</v>
      </c>
      <c r="G604" s="252"/>
      <c r="H604" s="255">
        <v>192.11500000000001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AT604" s="261" t="s">
        <v>148</v>
      </c>
      <c r="AU604" s="261" t="s">
        <v>86</v>
      </c>
      <c r="AV604" s="13" t="s">
        <v>146</v>
      </c>
      <c r="AW604" s="13" t="s">
        <v>33</v>
      </c>
      <c r="AX604" s="13" t="s">
        <v>82</v>
      </c>
      <c r="AY604" s="261" t="s">
        <v>138</v>
      </c>
    </row>
    <row r="605" s="1" customFormat="1" ht="16.5" customHeight="1">
      <c r="B605" s="38"/>
      <c r="C605" s="226" t="s">
        <v>744</v>
      </c>
      <c r="D605" s="226" t="s">
        <v>141</v>
      </c>
      <c r="E605" s="227" t="s">
        <v>768</v>
      </c>
      <c r="F605" s="228" t="s">
        <v>769</v>
      </c>
      <c r="G605" s="229" t="s">
        <v>144</v>
      </c>
      <c r="H605" s="230">
        <v>184.81999999999999</v>
      </c>
      <c r="I605" s="231"/>
      <c r="J605" s="232">
        <f>ROUND(I605*H605,2)</f>
        <v>0</v>
      </c>
      <c r="K605" s="228" t="s">
        <v>158</v>
      </c>
      <c r="L605" s="43"/>
      <c r="M605" s="233" t="s">
        <v>1</v>
      </c>
      <c r="N605" s="234" t="s">
        <v>43</v>
      </c>
      <c r="O605" s="86"/>
      <c r="P605" s="235">
        <f>O605*H605</f>
        <v>0</v>
      </c>
      <c r="Q605" s="235">
        <v>0.001</v>
      </c>
      <c r="R605" s="235">
        <f>Q605*H605</f>
        <v>0.18481999999999998</v>
      </c>
      <c r="S605" s="235">
        <v>0.00031</v>
      </c>
      <c r="T605" s="236">
        <f>S605*H605</f>
        <v>0.057294199999999997</v>
      </c>
      <c r="AR605" s="237" t="s">
        <v>240</v>
      </c>
      <c r="AT605" s="237" t="s">
        <v>141</v>
      </c>
      <c r="AU605" s="237" t="s">
        <v>86</v>
      </c>
      <c r="AY605" s="17" t="s">
        <v>138</v>
      </c>
      <c r="BE605" s="238">
        <f>IF(N605="základní",J605,0)</f>
        <v>0</v>
      </c>
      <c r="BF605" s="238">
        <f>IF(N605="snížená",J605,0)</f>
        <v>0</v>
      </c>
      <c r="BG605" s="238">
        <f>IF(N605="zákl. přenesená",J605,0)</f>
        <v>0</v>
      </c>
      <c r="BH605" s="238">
        <f>IF(N605="sníž. přenesená",J605,0)</f>
        <v>0</v>
      </c>
      <c r="BI605" s="238">
        <f>IF(N605="nulová",J605,0)</f>
        <v>0</v>
      </c>
      <c r="BJ605" s="17" t="s">
        <v>86</v>
      </c>
      <c r="BK605" s="238">
        <f>ROUND(I605*H605,2)</f>
        <v>0</v>
      </c>
      <c r="BL605" s="17" t="s">
        <v>240</v>
      </c>
      <c r="BM605" s="237" t="s">
        <v>770</v>
      </c>
    </row>
    <row r="606" s="12" customFormat="1">
      <c r="B606" s="239"/>
      <c r="C606" s="240"/>
      <c r="D606" s="241" t="s">
        <v>148</v>
      </c>
      <c r="E606" s="242" t="s">
        <v>1</v>
      </c>
      <c r="F606" s="243" t="s">
        <v>925</v>
      </c>
      <c r="G606" s="240"/>
      <c r="H606" s="244">
        <v>44.854999999999997</v>
      </c>
      <c r="I606" s="245"/>
      <c r="J606" s="240"/>
      <c r="K606" s="240"/>
      <c r="L606" s="246"/>
      <c r="M606" s="247"/>
      <c r="N606" s="248"/>
      <c r="O606" s="248"/>
      <c r="P606" s="248"/>
      <c r="Q606" s="248"/>
      <c r="R606" s="248"/>
      <c r="S606" s="248"/>
      <c r="T606" s="249"/>
      <c r="AT606" s="250" t="s">
        <v>148</v>
      </c>
      <c r="AU606" s="250" t="s">
        <v>86</v>
      </c>
      <c r="AV606" s="12" t="s">
        <v>86</v>
      </c>
      <c r="AW606" s="12" t="s">
        <v>33</v>
      </c>
      <c r="AX606" s="12" t="s">
        <v>77</v>
      </c>
      <c r="AY606" s="250" t="s">
        <v>138</v>
      </c>
    </row>
    <row r="607" s="12" customFormat="1">
      <c r="B607" s="239"/>
      <c r="C607" s="240"/>
      <c r="D607" s="241" t="s">
        <v>148</v>
      </c>
      <c r="E607" s="242" t="s">
        <v>1</v>
      </c>
      <c r="F607" s="243" t="s">
        <v>926</v>
      </c>
      <c r="G607" s="240"/>
      <c r="H607" s="244">
        <v>46.715000000000003</v>
      </c>
      <c r="I607" s="245"/>
      <c r="J607" s="240"/>
      <c r="K607" s="240"/>
      <c r="L607" s="246"/>
      <c r="M607" s="247"/>
      <c r="N607" s="248"/>
      <c r="O607" s="248"/>
      <c r="P607" s="248"/>
      <c r="Q607" s="248"/>
      <c r="R607" s="248"/>
      <c r="S607" s="248"/>
      <c r="T607" s="249"/>
      <c r="AT607" s="250" t="s">
        <v>148</v>
      </c>
      <c r="AU607" s="250" t="s">
        <v>86</v>
      </c>
      <c r="AV607" s="12" t="s">
        <v>86</v>
      </c>
      <c r="AW607" s="12" t="s">
        <v>33</v>
      </c>
      <c r="AX607" s="12" t="s">
        <v>77</v>
      </c>
      <c r="AY607" s="250" t="s">
        <v>138</v>
      </c>
    </row>
    <row r="608" s="12" customFormat="1">
      <c r="B608" s="239"/>
      <c r="C608" s="240"/>
      <c r="D608" s="241" t="s">
        <v>148</v>
      </c>
      <c r="E608" s="242" t="s">
        <v>1</v>
      </c>
      <c r="F608" s="243" t="s">
        <v>920</v>
      </c>
      <c r="G608" s="240"/>
      <c r="H608" s="244">
        <v>47.119999999999997</v>
      </c>
      <c r="I608" s="245"/>
      <c r="J608" s="240"/>
      <c r="K608" s="240"/>
      <c r="L608" s="246"/>
      <c r="M608" s="247"/>
      <c r="N608" s="248"/>
      <c r="O608" s="248"/>
      <c r="P608" s="248"/>
      <c r="Q608" s="248"/>
      <c r="R608" s="248"/>
      <c r="S608" s="248"/>
      <c r="T608" s="249"/>
      <c r="AT608" s="250" t="s">
        <v>148</v>
      </c>
      <c r="AU608" s="250" t="s">
        <v>86</v>
      </c>
      <c r="AV608" s="12" t="s">
        <v>86</v>
      </c>
      <c r="AW608" s="12" t="s">
        <v>33</v>
      </c>
      <c r="AX608" s="12" t="s">
        <v>77</v>
      </c>
      <c r="AY608" s="250" t="s">
        <v>138</v>
      </c>
    </row>
    <row r="609" s="12" customFormat="1">
      <c r="B609" s="239"/>
      <c r="C609" s="240"/>
      <c r="D609" s="241" t="s">
        <v>148</v>
      </c>
      <c r="E609" s="242" t="s">
        <v>1</v>
      </c>
      <c r="F609" s="243" t="s">
        <v>921</v>
      </c>
      <c r="G609" s="240"/>
      <c r="H609" s="244">
        <v>29.41</v>
      </c>
      <c r="I609" s="245"/>
      <c r="J609" s="240"/>
      <c r="K609" s="240"/>
      <c r="L609" s="246"/>
      <c r="M609" s="247"/>
      <c r="N609" s="248"/>
      <c r="O609" s="248"/>
      <c r="P609" s="248"/>
      <c r="Q609" s="248"/>
      <c r="R609" s="248"/>
      <c r="S609" s="248"/>
      <c r="T609" s="249"/>
      <c r="AT609" s="250" t="s">
        <v>148</v>
      </c>
      <c r="AU609" s="250" t="s">
        <v>86</v>
      </c>
      <c r="AV609" s="12" t="s">
        <v>86</v>
      </c>
      <c r="AW609" s="12" t="s">
        <v>33</v>
      </c>
      <c r="AX609" s="12" t="s">
        <v>77</v>
      </c>
      <c r="AY609" s="250" t="s">
        <v>138</v>
      </c>
    </row>
    <row r="610" s="12" customFormat="1">
      <c r="B610" s="239"/>
      <c r="C610" s="240"/>
      <c r="D610" s="241" t="s">
        <v>148</v>
      </c>
      <c r="E610" s="242" t="s">
        <v>1</v>
      </c>
      <c r="F610" s="243" t="s">
        <v>922</v>
      </c>
      <c r="G610" s="240"/>
      <c r="H610" s="244">
        <v>11.619999999999999</v>
      </c>
      <c r="I610" s="245"/>
      <c r="J610" s="240"/>
      <c r="K610" s="240"/>
      <c r="L610" s="246"/>
      <c r="M610" s="247"/>
      <c r="N610" s="248"/>
      <c r="O610" s="248"/>
      <c r="P610" s="248"/>
      <c r="Q610" s="248"/>
      <c r="R610" s="248"/>
      <c r="S610" s="248"/>
      <c r="T610" s="249"/>
      <c r="AT610" s="250" t="s">
        <v>148</v>
      </c>
      <c r="AU610" s="250" t="s">
        <v>86</v>
      </c>
      <c r="AV610" s="12" t="s">
        <v>86</v>
      </c>
      <c r="AW610" s="12" t="s">
        <v>33</v>
      </c>
      <c r="AX610" s="12" t="s">
        <v>77</v>
      </c>
      <c r="AY610" s="250" t="s">
        <v>138</v>
      </c>
    </row>
    <row r="611" s="12" customFormat="1">
      <c r="B611" s="239"/>
      <c r="C611" s="240"/>
      <c r="D611" s="241" t="s">
        <v>148</v>
      </c>
      <c r="E611" s="242" t="s">
        <v>1</v>
      </c>
      <c r="F611" s="243" t="s">
        <v>804</v>
      </c>
      <c r="G611" s="240"/>
      <c r="H611" s="244">
        <v>3.6000000000000001</v>
      </c>
      <c r="I611" s="245"/>
      <c r="J611" s="240"/>
      <c r="K611" s="240"/>
      <c r="L611" s="246"/>
      <c r="M611" s="247"/>
      <c r="N611" s="248"/>
      <c r="O611" s="248"/>
      <c r="P611" s="248"/>
      <c r="Q611" s="248"/>
      <c r="R611" s="248"/>
      <c r="S611" s="248"/>
      <c r="T611" s="249"/>
      <c r="AT611" s="250" t="s">
        <v>148</v>
      </c>
      <c r="AU611" s="250" t="s">
        <v>86</v>
      </c>
      <c r="AV611" s="12" t="s">
        <v>86</v>
      </c>
      <c r="AW611" s="12" t="s">
        <v>33</v>
      </c>
      <c r="AX611" s="12" t="s">
        <v>77</v>
      </c>
      <c r="AY611" s="250" t="s">
        <v>138</v>
      </c>
    </row>
    <row r="612" s="12" customFormat="1">
      <c r="B612" s="239"/>
      <c r="C612" s="240"/>
      <c r="D612" s="241" t="s">
        <v>148</v>
      </c>
      <c r="E612" s="242" t="s">
        <v>1</v>
      </c>
      <c r="F612" s="243" t="s">
        <v>805</v>
      </c>
      <c r="G612" s="240"/>
      <c r="H612" s="244">
        <v>1.5</v>
      </c>
      <c r="I612" s="245"/>
      <c r="J612" s="240"/>
      <c r="K612" s="240"/>
      <c r="L612" s="246"/>
      <c r="M612" s="247"/>
      <c r="N612" s="248"/>
      <c r="O612" s="248"/>
      <c r="P612" s="248"/>
      <c r="Q612" s="248"/>
      <c r="R612" s="248"/>
      <c r="S612" s="248"/>
      <c r="T612" s="249"/>
      <c r="AT612" s="250" t="s">
        <v>148</v>
      </c>
      <c r="AU612" s="250" t="s">
        <v>86</v>
      </c>
      <c r="AV612" s="12" t="s">
        <v>86</v>
      </c>
      <c r="AW612" s="12" t="s">
        <v>33</v>
      </c>
      <c r="AX612" s="12" t="s">
        <v>77</v>
      </c>
      <c r="AY612" s="250" t="s">
        <v>138</v>
      </c>
    </row>
    <row r="613" s="13" customFormat="1">
      <c r="B613" s="251"/>
      <c r="C613" s="252"/>
      <c r="D613" s="241" t="s">
        <v>148</v>
      </c>
      <c r="E613" s="253" t="s">
        <v>1</v>
      </c>
      <c r="F613" s="254" t="s">
        <v>155</v>
      </c>
      <c r="G613" s="252"/>
      <c r="H613" s="255">
        <v>184.81999999999999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AT613" s="261" t="s">
        <v>148</v>
      </c>
      <c r="AU613" s="261" t="s">
        <v>86</v>
      </c>
      <c r="AV613" s="13" t="s">
        <v>146</v>
      </c>
      <c r="AW613" s="13" t="s">
        <v>33</v>
      </c>
      <c r="AX613" s="13" t="s">
        <v>82</v>
      </c>
      <c r="AY613" s="261" t="s">
        <v>138</v>
      </c>
    </row>
    <row r="614" s="1" customFormat="1" ht="24" customHeight="1">
      <c r="B614" s="38"/>
      <c r="C614" s="226" t="s">
        <v>750</v>
      </c>
      <c r="D614" s="226" t="s">
        <v>141</v>
      </c>
      <c r="E614" s="227" t="s">
        <v>775</v>
      </c>
      <c r="F614" s="228" t="s">
        <v>776</v>
      </c>
      <c r="G614" s="229" t="s">
        <v>144</v>
      </c>
      <c r="H614" s="230">
        <v>192.11500000000001</v>
      </c>
      <c r="I614" s="231"/>
      <c r="J614" s="232">
        <f>ROUND(I614*H614,2)</f>
        <v>0</v>
      </c>
      <c r="K614" s="228" t="s">
        <v>158</v>
      </c>
      <c r="L614" s="43"/>
      <c r="M614" s="233" t="s">
        <v>1</v>
      </c>
      <c r="N614" s="234" t="s">
        <v>43</v>
      </c>
      <c r="O614" s="86"/>
      <c r="P614" s="235">
        <f>O614*H614</f>
        <v>0</v>
      </c>
      <c r="Q614" s="235">
        <v>0.00020000000000000001</v>
      </c>
      <c r="R614" s="235">
        <f>Q614*H614</f>
        <v>0.038423000000000006</v>
      </c>
      <c r="S614" s="235">
        <v>0</v>
      </c>
      <c r="T614" s="236">
        <f>S614*H614</f>
        <v>0</v>
      </c>
      <c r="AR614" s="237" t="s">
        <v>240</v>
      </c>
      <c r="AT614" s="237" t="s">
        <v>141</v>
      </c>
      <c r="AU614" s="237" t="s">
        <v>86</v>
      </c>
      <c r="AY614" s="17" t="s">
        <v>138</v>
      </c>
      <c r="BE614" s="238">
        <f>IF(N614="základní",J614,0)</f>
        <v>0</v>
      </c>
      <c r="BF614" s="238">
        <f>IF(N614="snížená",J614,0)</f>
        <v>0</v>
      </c>
      <c r="BG614" s="238">
        <f>IF(N614="zákl. přenesená",J614,0)</f>
        <v>0</v>
      </c>
      <c r="BH614" s="238">
        <f>IF(N614="sníž. přenesená",J614,0)</f>
        <v>0</v>
      </c>
      <c r="BI614" s="238">
        <f>IF(N614="nulová",J614,0)</f>
        <v>0</v>
      </c>
      <c r="BJ614" s="17" t="s">
        <v>86</v>
      </c>
      <c r="BK614" s="238">
        <f>ROUND(I614*H614,2)</f>
        <v>0</v>
      </c>
      <c r="BL614" s="17" t="s">
        <v>240</v>
      </c>
      <c r="BM614" s="237" t="s">
        <v>777</v>
      </c>
    </row>
    <row r="615" s="12" customFormat="1">
      <c r="B615" s="239"/>
      <c r="C615" s="240"/>
      <c r="D615" s="241" t="s">
        <v>148</v>
      </c>
      <c r="E615" s="242" t="s">
        <v>1</v>
      </c>
      <c r="F615" s="243" t="s">
        <v>918</v>
      </c>
      <c r="G615" s="240"/>
      <c r="H615" s="244">
        <v>46.454999999999998</v>
      </c>
      <c r="I615" s="245"/>
      <c r="J615" s="240"/>
      <c r="K615" s="240"/>
      <c r="L615" s="246"/>
      <c r="M615" s="247"/>
      <c r="N615" s="248"/>
      <c r="O615" s="248"/>
      <c r="P615" s="248"/>
      <c r="Q615" s="248"/>
      <c r="R615" s="248"/>
      <c r="S615" s="248"/>
      <c r="T615" s="249"/>
      <c r="AT615" s="250" t="s">
        <v>148</v>
      </c>
      <c r="AU615" s="250" t="s">
        <v>86</v>
      </c>
      <c r="AV615" s="12" t="s">
        <v>86</v>
      </c>
      <c r="AW615" s="12" t="s">
        <v>33</v>
      </c>
      <c r="AX615" s="12" t="s">
        <v>77</v>
      </c>
      <c r="AY615" s="250" t="s">
        <v>138</v>
      </c>
    </row>
    <row r="616" s="12" customFormat="1">
      <c r="B616" s="239"/>
      <c r="C616" s="240"/>
      <c r="D616" s="241" t="s">
        <v>148</v>
      </c>
      <c r="E616" s="242" t="s">
        <v>1</v>
      </c>
      <c r="F616" s="243" t="s">
        <v>919</v>
      </c>
      <c r="G616" s="240"/>
      <c r="H616" s="244">
        <v>48.314999999999998</v>
      </c>
      <c r="I616" s="245"/>
      <c r="J616" s="240"/>
      <c r="K616" s="240"/>
      <c r="L616" s="246"/>
      <c r="M616" s="247"/>
      <c r="N616" s="248"/>
      <c r="O616" s="248"/>
      <c r="P616" s="248"/>
      <c r="Q616" s="248"/>
      <c r="R616" s="248"/>
      <c r="S616" s="248"/>
      <c r="T616" s="249"/>
      <c r="AT616" s="250" t="s">
        <v>148</v>
      </c>
      <c r="AU616" s="250" t="s">
        <v>86</v>
      </c>
      <c r="AV616" s="12" t="s">
        <v>86</v>
      </c>
      <c r="AW616" s="12" t="s">
        <v>33</v>
      </c>
      <c r="AX616" s="12" t="s">
        <v>77</v>
      </c>
      <c r="AY616" s="250" t="s">
        <v>138</v>
      </c>
    </row>
    <row r="617" s="12" customFormat="1">
      <c r="B617" s="239"/>
      <c r="C617" s="240"/>
      <c r="D617" s="241" t="s">
        <v>148</v>
      </c>
      <c r="E617" s="242" t="s">
        <v>1</v>
      </c>
      <c r="F617" s="243" t="s">
        <v>920</v>
      </c>
      <c r="G617" s="240"/>
      <c r="H617" s="244">
        <v>47.119999999999997</v>
      </c>
      <c r="I617" s="245"/>
      <c r="J617" s="240"/>
      <c r="K617" s="240"/>
      <c r="L617" s="246"/>
      <c r="M617" s="247"/>
      <c r="N617" s="248"/>
      <c r="O617" s="248"/>
      <c r="P617" s="248"/>
      <c r="Q617" s="248"/>
      <c r="R617" s="248"/>
      <c r="S617" s="248"/>
      <c r="T617" s="249"/>
      <c r="AT617" s="250" t="s">
        <v>148</v>
      </c>
      <c r="AU617" s="250" t="s">
        <v>86</v>
      </c>
      <c r="AV617" s="12" t="s">
        <v>86</v>
      </c>
      <c r="AW617" s="12" t="s">
        <v>33</v>
      </c>
      <c r="AX617" s="12" t="s">
        <v>77</v>
      </c>
      <c r="AY617" s="250" t="s">
        <v>138</v>
      </c>
    </row>
    <row r="618" s="12" customFormat="1">
      <c r="B618" s="239"/>
      <c r="C618" s="240"/>
      <c r="D618" s="241" t="s">
        <v>148</v>
      </c>
      <c r="E618" s="242" t="s">
        <v>1</v>
      </c>
      <c r="F618" s="243" t="s">
        <v>921</v>
      </c>
      <c r="G618" s="240"/>
      <c r="H618" s="244">
        <v>29.41</v>
      </c>
      <c r="I618" s="245"/>
      <c r="J618" s="240"/>
      <c r="K618" s="240"/>
      <c r="L618" s="246"/>
      <c r="M618" s="247"/>
      <c r="N618" s="248"/>
      <c r="O618" s="248"/>
      <c r="P618" s="248"/>
      <c r="Q618" s="248"/>
      <c r="R618" s="248"/>
      <c r="S618" s="248"/>
      <c r="T618" s="249"/>
      <c r="AT618" s="250" t="s">
        <v>148</v>
      </c>
      <c r="AU618" s="250" t="s">
        <v>86</v>
      </c>
      <c r="AV618" s="12" t="s">
        <v>86</v>
      </c>
      <c r="AW618" s="12" t="s">
        <v>33</v>
      </c>
      <c r="AX618" s="12" t="s">
        <v>77</v>
      </c>
      <c r="AY618" s="250" t="s">
        <v>138</v>
      </c>
    </row>
    <row r="619" s="12" customFormat="1">
      <c r="B619" s="239"/>
      <c r="C619" s="240"/>
      <c r="D619" s="241" t="s">
        <v>148</v>
      </c>
      <c r="E619" s="242" t="s">
        <v>1</v>
      </c>
      <c r="F619" s="243" t="s">
        <v>922</v>
      </c>
      <c r="G619" s="240"/>
      <c r="H619" s="244">
        <v>11.619999999999999</v>
      </c>
      <c r="I619" s="245"/>
      <c r="J619" s="240"/>
      <c r="K619" s="240"/>
      <c r="L619" s="246"/>
      <c r="M619" s="247"/>
      <c r="N619" s="248"/>
      <c r="O619" s="248"/>
      <c r="P619" s="248"/>
      <c r="Q619" s="248"/>
      <c r="R619" s="248"/>
      <c r="S619" s="248"/>
      <c r="T619" s="249"/>
      <c r="AT619" s="250" t="s">
        <v>148</v>
      </c>
      <c r="AU619" s="250" t="s">
        <v>86</v>
      </c>
      <c r="AV619" s="12" t="s">
        <v>86</v>
      </c>
      <c r="AW619" s="12" t="s">
        <v>33</v>
      </c>
      <c r="AX619" s="12" t="s">
        <v>77</v>
      </c>
      <c r="AY619" s="250" t="s">
        <v>138</v>
      </c>
    </row>
    <row r="620" s="12" customFormat="1">
      <c r="B620" s="239"/>
      <c r="C620" s="240"/>
      <c r="D620" s="241" t="s">
        <v>148</v>
      </c>
      <c r="E620" s="242" t="s">
        <v>1</v>
      </c>
      <c r="F620" s="243" t="s">
        <v>923</v>
      </c>
      <c r="G620" s="240"/>
      <c r="H620" s="244">
        <v>6.0149999999999997</v>
      </c>
      <c r="I620" s="245"/>
      <c r="J620" s="240"/>
      <c r="K620" s="240"/>
      <c r="L620" s="246"/>
      <c r="M620" s="247"/>
      <c r="N620" s="248"/>
      <c r="O620" s="248"/>
      <c r="P620" s="248"/>
      <c r="Q620" s="248"/>
      <c r="R620" s="248"/>
      <c r="S620" s="248"/>
      <c r="T620" s="249"/>
      <c r="AT620" s="250" t="s">
        <v>148</v>
      </c>
      <c r="AU620" s="250" t="s">
        <v>86</v>
      </c>
      <c r="AV620" s="12" t="s">
        <v>86</v>
      </c>
      <c r="AW620" s="12" t="s">
        <v>33</v>
      </c>
      <c r="AX620" s="12" t="s">
        <v>77</v>
      </c>
      <c r="AY620" s="250" t="s">
        <v>138</v>
      </c>
    </row>
    <row r="621" s="12" customFormat="1">
      <c r="B621" s="239"/>
      <c r="C621" s="240"/>
      <c r="D621" s="241" t="s">
        <v>148</v>
      </c>
      <c r="E621" s="242" t="s">
        <v>1</v>
      </c>
      <c r="F621" s="243" t="s">
        <v>924</v>
      </c>
      <c r="G621" s="240"/>
      <c r="H621" s="244">
        <v>3.1800000000000002</v>
      </c>
      <c r="I621" s="245"/>
      <c r="J621" s="240"/>
      <c r="K621" s="240"/>
      <c r="L621" s="246"/>
      <c r="M621" s="247"/>
      <c r="N621" s="248"/>
      <c r="O621" s="248"/>
      <c r="P621" s="248"/>
      <c r="Q621" s="248"/>
      <c r="R621" s="248"/>
      <c r="S621" s="248"/>
      <c r="T621" s="249"/>
      <c r="AT621" s="250" t="s">
        <v>148</v>
      </c>
      <c r="AU621" s="250" t="s">
        <v>86</v>
      </c>
      <c r="AV621" s="12" t="s">
        <v>86</v>
      </c>
      <c r="AW621" s="12" t="s">
        <v>33</v>
      </c>
      <c r="AX621" s="12" t="s">
        <v>77</v>
      </c>
      <c r="AY621" s="250" t="s">
        <v>138</v>
      </c>
    </row>
    <row r="622" s="13" customFormat="1">
      <c r="B622" s="251"/>
      <c r="C622" s="252"/>
      <c r="D622" s="241" t="s">
        <v>148</v>
      </c>
      <c r="E622" s="253" t="s">
        <v>1</v>
      </c>
      <c r="F622" s="254" t="s">
        <v>155</v>
      </c>
      <c r="G622" s="252"/>
      <c r="H622" s="255">
        <v>192.11500000000001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AT622" s="261" t="s">
        <v>148</v>
      </c>
      <c r="AU622" s="261" t="s">
        <v>86</v>
      </c>
      <c r="AV622" s="13" t="s">
        <v>146</v>
      </c>
      <c r="AW622" s="13" t="s">
        <v>33</v>
      </c>
      <c r="AX622" s="13" t="s">
        <v>82</v>
      </c>
      <c r="AY622" s="261" t="s">
        <v>138</v>
      </c>
    </row>
    <row r="623" s="1" customFormat="1" ht="24" customHeight="1">
      <c r="B623" s="38"/>
      <c r="C623" s="226" t="s">
        <v>756</v>
      </c>
      <c r="D623" s="226" t="s">
        <v>141</v>
      </c>
      <c r="E623" s="227" t="s">
        <v>779</v>
      </c>
      <c r="F623" s="228" t="s">
        <v>780</v>
      </c>
      <c r="G623" s="229" t="s">
        <v>144</v>
      </c>
      <c r="H623" s="230">
        <v>192.11500000000001</v>
      </c>
      <c r="I623" s="231"/>
      <c r="J623" s="232">
        <f>ROUND(I623*H623,2)</f>
        <v>0</v>
      </c>
      <c r="K623" s="228" t="s">
        <v>781</v>
      </c>
      <c r="L623" s="43"/>
      <c r="M623" s="233" t="s">
        <v>1</v>
      </c>
      <c r="N623" s="234" t="s">
        <v>43</v>
      </c>
      <c r="O623" s="86"/>
      <c r="P623" s="235">
        <f>O623*H623</f>
        <v>0</v>
      </c>
      <c r="Q623" s="235">
        <v>0.00029</v>
      </c>
      <c r="R623" s="235">
        <f>Q623*H623</f>
        <v>0.055713350000000002</v>
      </c>
      <c r="S623" s="235">
        <v>0</v>
      </c>
      <c r="T623" s="236">
        <f>S623*H623</f>
        <v>0</v>
      </c>
      <c r="AR623" s="237" t="s">
        <v>240</v>
      </c>
      <c r="AT623" s="237" t="s">
        <v>141</v>
      </c>
      <c r="AU623" s="237" t="s">
        <v>86</v>
      </c>
      <c r="AY623" s="17" t="s">
        <v>138</v>
      </c>
      <c r="BE623" s="238">
        <f>IF(N623="základní",J623,0)</f>
        <v>0</v>
      </c>
      <c r="BF623" s="238">
        <f>IF(N623="snížená",J623,0)</f>
        <v>0</v>
      </c>
      <c r="BG623" s="238">
        <f>IF(N623="zákl. přenesená",J623,0)</f>
        <v>0</v>
      </c>
      <c r="BH623" s="238">
        <f>IF(N623="sníž. přenesená",J623,0)</f>
        <v>0</v>
      </c>
      <c r="BI623" s="238">
        <f>IF(N623="nulová",J623,0)</f>
        <v>0</v>
      </c>
      <c r="BJ623" s="17" t="s">
        <v>86</v>
      </c>
      <c r="BK623" s="238">
        <f>ROUND(I623*H623,2)</f>
        <v>0</v>
      </c>
      <c r="BL623" s="17" t="s">
        <v>240</v>
      </c>
      <c r="BM623" s="237" t="s">
        <v>782</v>
      </c>
    </row>
    <row r="624" s="12" customFormat="1">
      <c r="B624" s="239"/>
      <c r="C624" s="240"/>
      <c r="D624" s="241" t="s">
        <v>148</v>
      </c>
      <c r="E624" s="242" t="s">
        <v>1</v>
      </c>
      <c r="F624" s="243" t="s">
        <v>918</v>
      </c>
      <c r="G624" s="240"/>
      <c r="H624" s="244">
        <v>46.454999999999998</v>
      </c>
      <c r="I624" s="245"/>
      <c r="J624" s="240"/>
      <c r="K624" s="240"/>
      <c r="L624" s="246"/>
      <c r="M624" s="247"/>
      <c r="N624" s="248"/>
      <c r="O624" s="248"/>
      <c r="P624" s="248"/>
      <c r="Q624" s="248"/>
      <c r="R624" s="248"/>
      <c r="S624" s="248"/>
      <c r="T624" s="249"/>
      <c r="AT624" s="250" t="s">
        <v>148</v>
      </c>
      <c r="AU624" s="250" t="s">
        <v>86</v>
      </c>
      <c r="AV624" s="12" t="s">
        <v>86</v>
      </c>
      <c r="AW624" s="12" t="s">
        <v>33</v>
      </c>
      <c r="AX624" s="12" t="s">
        <v>77</v>
      </c>
      <c r="AY624" s="250" t="s">
        <v>138</v>
      </c>
    </row>
    <row r="625" s="12" customFormat="1">
      <c r="B625" s="239"/>
      <c r="C625" s="240"/>
      <c r="D625" s="241" t="s">
        <v>148</v>
      </c>
      <c r="E625" s="242" t="s">
        <v>1</v>
      </c>
      <c r="F625" s="243" t="s">
        <v>919</v>
      </c>
      <c r="G625" s="240"/>
      <c r="H625" s="244">
        <v>48.314999999999998</v>
      </c>
      <c r="I625" s="245"/>
      <c r="J625" s="240"/>
      <c r="K625" s="240"/>
      <c r="L625" s="246"/>
      <c r="M625" s="247"/>
      <c r="N625" s="248"/>
      <c r="O625" s="248"/>
      <c r="P625" s="248"/>
      <c r="Q625" s="248"/>
      <c r="R625" s="248"/>
      <c r="S625" s="248"/>
      <c r="T625" s="249"/>
      <c r="AT625" s="250" t="s">
        <v>148</v>
      </c>
      <c r="AU625" s="250" t="s">
        <v>86</v>
      </c>
      <c r="AV625" s="12" t="s">
        <v>86</v>
      </c>
      <c r="AW625" s="12" t="s">
        <v>33</v>
      </c>
      <c r="AX625" s="12" t="s">
        <v>77</v>
      </c>
      <c r="AY625" s="250" t="s">
        <v>138</v>
      </c>
    </row>
    <row r="626" s="12" customFormat="1">
      <c r="B626" s="239"/>
      <c r="C626" s="240"/>
      <c r="D626" s="241" t="s">
        <v>148</v>
      </c>
      <c r="E626" s="242" t="s">
        <v>1</v>
      </c>
      <c r="F626" s="243" t="s">
        <v>920</v>
      </c>
      <c r="G626" s="240"/>
      <c r="H626" s="244">
        <v>47.119999999999997</v>
      </c>
      <c r="I626" s="245"/>
      <c r="J626" s="240"/>
      <c r="K626" s="240"/>
      <c r="L626" s="246"/>
      <c r="M626" s="247"/>
      <c r="N626" s="248"/>
      <c r="O626" s="248"/>
      <c r="P626" s="248"/>
      <c r="Q626" s="248"/>
      <c r="R626" s="248"/>
      <c r="S626" s="248"/>
      <c r="T626" s="249"/>
      <c r="AT626" s="250" t="s">
        <v>148</v>
      </c>
      <c r="AU626" s="250" t="s">
        <v>86</v>
      </c>
      <c r="AV626" s="12" t="s">
        <v>86</v>
      </c>
      <c r="AW626" s="12" t="s">
        <v>33</v>
      </c>
      <c r="AX626" s="12" t="s">
        <v>77</v>
      </c>
      <c r="AY626" s="250" t="s">
        <v>138</v>
      </c>
    </row>
    <row r="627" s="12" customFormat="1">
      <c r="B627" s="239"/>
      <c r="C627" s="240"/>
      <c r="D627" s="241" t="s">
        <v>148</v>
      </c>
      <c r="E627" s="242" t="s">
        <v>1</v>
      </c>
      <c r="F627" s="243" t="s">
        <v>921</v>
      </c>
      <c r="G627" s="240"/>
      <c r="H627" s="244">
        <v>29.41</v>
      </c>
      <c r="I627" s="245"/>
      <c r="J627" s="240"/>
      <c r="K627" s="240"/>
      <c r="L627" s="246"/>
      <c r="M627" s="247"/>
      <c r="N627" s="248"/>
      <c r="O627" s="248"/>
      <c r="P627" s="248"/>
      <c r="Q627" s="248"/>
      <c r="R627" s="248"/>
      <c r="S627" s="248"/>
      <c r="T627" s="249"/>
      <c r="AT627" s="250" t="s">
        <v>148</v>
      </c>
      <c r="AU627" s="250" t="s">
        <v>86</v>
      </c>
      <c r="AV627" s="12" t="s">
        <v>86</v>
      </c>
      <c r="AW627" s="12" t="s">
        <v>33</v>
      </c>
      <c r="AX627" s="12" t="s">
        <v>77</v>
      </c>
      <c r="AY627" s="250" t="s">
        <v>138</v>
      </c>
    </row>
    <row r="628" s="12" customFormat="1">
      <c r="B628" s="239"/>
      <c r="C628" s="240"/>
      <c r="D628" s="241" t="s">
        <v>148</v>
      </c>
      <c r="E628" s="242" t="s">
        <v>1</v>
      </c>
      <c r="F628" s="243" t="s">
        <v>922</v>
      </c>
      <c r="G628" s="240"/>
      <c r="H628" s="244">
        <v>11.619999999999999</v>
      </c>
      <c r="I628" s="245"/>
      <c r="J628" s="240"/>
      <c r="K628" s="240"/>
      <c r="L628" s="246"/>
      <c r="M628" s="247"/>
      <c r="N628" s="248"/>
      <c r="O628" s="248"/>
      <c r="P628" s="248"/>
      <c r="Q628" s="248"/>
      <c r="R628" s="248"/>
      <c r="S628" s="248"/>
      <c r="T628" s="249"/>
      <c r="AT628" s="250" t="s">
        <v>148</v>
      </c>
      <c r="AU628" s="250" t="s">
        <v>86</v>
      </c>
      <c r="AV628" s="12" t="s">
        <v>86</v>
      </c>
      <c r="AW628" s="12" t="s">
        <v>33</v>
      </c>
      <c r="AX628" s="12" t="s">
        <v>77</v>
      </c>
      <c r="AY628" s="250" t="s">
        <v>138</v>
      </c>
    </row>
    <row r="629" s="12" customFormat="1">
      <c r="B629" s="239"/>
      <c r="C629" s="240"/>
      <c r="D629" s="241" t="s">
        <v>148</v>
      </c>
      <c r="E629" s="242" t="s">
        <v>1</v>
      </c>
      <c r="F629" s="243" t="s">
        <v>923</v>
      </c>
      <c r="G629" s="240"/>
      <c r="H629" s="244">
        <v>6.0149999999999997</v>
      </c>
      <c r="I629" s="245"/>
      <c r="J629" s="240"/>
      <c r="K629" s="240"/>
      <c r="L629" s="246"/>
      <c r="M629" s="247"/>
      <c r="N629" s="248"/>
      <c r="O629" s="248"/>
      <c r="P629" s="248"/>
      <c r="Q629" s="248"/>
      <c r="R629" s="248"/>
      <c r="S629" s="248"/>
      <c r="T629" s="249"/>
      <c r="AT629" s="250" t="s">
        <v>148</v>
      </c>
      <c r="AU629" s="250" t="s">
        <v>86</v>
      </c>
      <c r="AV629" s="12" t="s">
        <v>86</v>
      </c>
      <c r="AW629" s="12" t="s">
        <v>33</v>
      </c>
      <c r="AX629" s="12" t="s">
        <v>77</v>
      </c>
      <c r="AY629" s="250" t="s">
        <v>138</v>
      </c>
    </row>
    <row r="630" s="12" customFormat="1">
      <c r="B630" s="239"/>
      <c r="C630" s="240"/>
      <c r="D630" s="241" t="s">
        <v>148</v>
      </c>
      <c r="E630" s="242" t="s">
        <v>1</v>
      </c>
      <c r="F630" s="243" t="s">
        <v>924</v>
      </c>
      <c r="G630" s="240"/>
      <c r="H630" s="244">
        <v>3.1800000000000002</v>
      </c>
      <c r="I630" s="245"/>
      <c r="J630" s="240"/>
      <c r="K630" s="240"/>
      <c r="L630" s="246"/>
      <c r="M630" s="247"/>
      <c r="N630" s="248"/>
      <c r="O630" s="248"/>
      <c r="P630" s="248"/>
      <c r="Q630" s="248"/>
      <c r="R630" s="248"/>
      <c r="S630" s="248"/>
      <c r="T630" s="249"/>
      <c r="AT630" s="250" t="s">
        <v>148</v>
      </c>
      <c r="AU630" s="250" t="s">
        <v>86</v>
      </c>
      <c r="AV630" s="12" t="s">
        <v>86</v>
      </c>
      <c r="AW630" s="12" t="s">
        <v>33</v>
      </c>
      <c r="AX630" s="12" t="s">
        <v>77</v>
      </c>
      <c r="AY630" s="250" t="s">
        <v>138</v>
      </c>
    </row>
    <row r="631" s="13" customFormat="1">
      <c r="B631" s="251"/>
      <c r="C631" s="252"/>
      <c r="D631" s="241" t="s">
        <v>148</v>
      </c>
      <c r="E631" s="253" t="s">
        <v>1</v>
      </c>
      <c r="F631" s="254" t="s">
        <v>155</v>
      </c>
      <c r="G631" s="252"/>
      <c r="H631" s="255">
        <v>192.11500000000001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AT631" s="261" t="s">
        <v>148</v>
      </c>
      <c r="AU631" s="261" t="s">
        <v>86</v>
      </c>
      <c r="AV631" s="13" t="s">
        <v>146</v>
      </c>
      <c r="AW631" s="13" t="s">
        <v>33</v>
      </c>
      <c r="AX631" s="13" t="s">
        <v>82</v>
      </c>
      <c r="AY631" s="261" t="s">
        <v>138</v>
      </c>
    </row>
    <row r="632" s="11" customFormat="1" ht="25.92" customHeight="1">
      <c r="B632" s="211"/>
      <c r="C632" s="212"/>
      <c r="D632" s="213" t="s">
        <v>76</v>
      </c>
      <c r="E632" s="214" t="s">
        <v>783</v>
      </c>
      <c r="F632" s="214" t="s">
        <v>784</v>
      </c>
      <c r="G632" s="212"/>
      <c r="H632" s="212"/>
      <c r="I632" s="215"/>
      <c r="J632" s="199">
        <f>BK632</f>
        <v>0</v>
      </c>
      <c r="K632" s="212"/>
      <c r="L632" s="216"/>
      <c r="M632" s="217"/>
      <c r="N632" s="218"/>
      <c r="O632" s="218"/>
      <c r="P632" s="219">
        <f>P633</f>
        <v>0</v>
      </c>
      <c r="Q632" s="218"/>
      <c r="R632" s="219">
        <f>R633</f>
        <v>0</v>
      </c>
      <c r="S632" s="218"/>
      <c r="T632" s="220">
        <f>T633</f>
        <v>0</v>
      </c>
      <c r="AR632" s="221" t="s">
        <v>167</v>
      </c>
      <c r="AT632" s="222" t="s">
        <v>76</v>
      </c>
      <c r="AU632" s="222" t="s">
        <v>77</v>
      </c>
      <c r="AY632" s="221" t="s">
        <v>138</v>
      </c>
      <c r="BK632" s="223">
        <f>BK633</f>
        <v>0</v>
      </c>
    </row>
    <row r="633" s="11" customFormat="1" ht="22.8" customHeight="1">
      <c r="B633" s="211"/>
      <c r="C633" s="212"/>
      <c r="D633" s="213" t="s">
        <v>76</v>
      </c>
      <c r="E633" s="224" t="s">
        <v>785</v>
      </c>
      <c r="F633" s="224" t="s">
        <v>786</v>
      </c>
      <c r="G633" s="212"/>
      <c r="H633" s="212"/>
      <c r="I633" s="215"/>
      <c r="J633" s="225">
        <f>BK633</f>
        <v>0</v>
      </c>
      <c r="K633" s="212"/>
      <c r="L633" s="216"/>
      <c r="M633" s="217"/>
      <c r="N633" s="218"/>
      <c r="O633" s="218"/>
      <c r="P633" s="219">
        <f>P634</f>
        <v>0</v>
      </c>
      <c r="Q633" s="218"/>
      <c r="R633" s="219">
        <f>R634</f>
        <v>0</v>
      </c>
      <c r="S633" s="218"/>
      <c r="T633" s="220">
        <f>T634</f>
        <v>0</v>
      </c>
      <c r="AR633" s="221" t="s">
        <v>167</v>
      </c>
      <c r="AT633" s="222" t="s">
        <v>76</v>
      </c>
      <c r="AU633" s="222" t="s">
        <v>82</v>
      </c>
      <c r="AY633" s="221" t="s">
        <v>138</v>
      </c>
      <c r="BK633" s="223">
        <f>BK634</f>
        <v>0</v>
      </c>
    </row>
    <row r="634" s="1" customFormat="1" ht="16.5" customHeight="1">
      <c r="B634" s="38"/>
      <c r="C634" s="226" t="s">
        <v>767</v>
      </c>
      <c r="D634" s="226" t="s">
        <v>141</v>
      </c>
      <c r="E634" s="227" t="s">
        <v>788</v>
      </c>
      <c r="F634" s="228" t="s">
        <v>789</v>
      </c>
      <c r="G634" s="229" t="s">
        <v>790</v>
      </c>
      <c r="H634" s="293"/>
      <c r="I634" s="231"/>
      <c r="J634" s="232">
        <f>ROUND(I634*H634,2)</f>
        <v>0</v>
      </c>
      <c r="K634" s="228" t="s">
        <v>145</v>
      </c>
      <c r="L634" s="43"/>
      <c r="M634" s="233" t="s">
        <v>1</v>
      </c>
      <c r="N634" s="234" t="s">
        <v>43</v>
      </c>
      <c r="O634" s="86"/>
      <c r="P634" s="235">
        <f>O634*H634</f>
        <v>0</v>
      </c>
      <c r="Q634" s="235">
        <v>0</v>
      </c>
      <c r="R634" s="235">
        <f>Q634*H634</f>
        <v>0</v>
      </c>
      <c r="S634" s="235">
        <v>0</v>
      </c>
      <c r="T634" s="236">
        <f>S634*H634</f>
        <v>0</v>
      </c>
      <c r="AR634" s="237" t="s">
        <v>791</v>
      </c>
      <c r="AT634" s="237" t="s">
        <v>141</v>
      </c>
      <c r="AU634" s="237" t="s">
        <v>86</v>
      </c>
      <c r="AY634" s="17" t="s">
        <v>138</v>
      </c>
      <c r="BE634" s="238">
        <f>IF(N634="základní",J634,0)</f>
        <v>0</v>
      </c>
      <c r="BF634" s="238">
        <f>IF(N634="snížená",J634,0)</f>
        <v>0</v>
      </c>
      <c r="BG634" s="238">
        <f>IF(N634="zákl. přenesená",J634,0)</f>
        <v>0</v>
      </c>
      <c r="BH634" s="238">
        <f>IF(N634="sníž. přenesená",J634,0)</f>
        <v>0</v>
      </c>
      <c r="BI634" s="238">
        <f>IF(N634="nulová",J634,0)</f>
        <v>0</v>
      </c>
      <c r="BJ634" s="17" t="s">
        <v>86</v>
      </c>
      <c r="BK634" s="238">
        <f>ROUND(I634*H634,2)</f>
        <v>0</v>
      </c>
      <c r="BL634" s="17" t="s">
        <v>791</v>
      </c>
      <c r="BM634" s="237" t="s">
        <v>792</v>
      </c>
    </row>
    <row r="635" s="1" customFormat="1" ht="49.92" customHeight="1">
      <c r="B635" s="38"/>
      <c r="C635" s="39"/>
      <c r="D635" s="39"/>
      <c r="E635" s="214" t="s">
        <v>793</v>
      </c>
      <c r="F635" s="214" t="s">
        <v>794</v>
      </c>
      <c r="G635" s="39"/>
      <c r="H635" s="39"/>
      <c r="I635" s="139"/>
      <c r="J635" s="199">
        <f>BK635</f>
        <v>0</v>
      </c>
      <c r="K635" s="39"/>
      <c r="L635" s="43"/>
      <c r="M635" s="294"/>
      <c r="N635" s="86"/>
      <c r="O635" s="86"/>
      <c r="P635" s="86"/>
      <c r="Q635" s="86"/>
      <c r="R635" s="86"/>
      <c r="S635" s="86"/>
      <c r="T635" s="87"/>
      <c r="AT635" s="17" t="s">
        <v>76</v>
      </c>
      <c r="AU635" s="17" t="s">
        <v>77</v>
      </c>
      <c r="AY635" s="17" t="s">
        <v>795</v>
      </c>
      <c r="BK635" s="238">
        <f>SUM(BK636:BK640)</f>
        <v>0</v>
      </c>
    </row>
    <row r="636" s="1" customFormat="1" ht="16.32" customHeight="1">
      <c r="B636" s="38"/>
      <c r="C636" s="295" t="s">
        <v>1</v>
      </c>
      <c r="D636" s="295" t="s">
        <v>141</v>
      </c>
      <c r="E636" s="296" t="s">
        <v>1</v>
      </c>
      <c r="F636" s="297" t="s">
        <v>1</v>
      </c>
      <c r="G636" s="298" t="s">
        <v>1</v>
      </c>
      <c r="H636" s="299"/>
      <c r="I636" s="300"/>
      <c r="J636" s="301">
        <f>BK636</f>
        <v>0</v>
      </c>
      <c r="K636" s="302"/>
      <c r="L636" s="43"/>
      <c r="M636" s="303" t="s">
        <v>1</v>
      </c>
      <c r="N636" s="304" t="s">
        <v>43</v>
      </c>
      <c r="O636" s="86"/>
      <c r="P636" s="86"/>
      <c r="Q636" s="86"/>
      <c r="R636" s="86"/>
      <c r="S636" s="86"/>
      <c r="T636" s="87"/>
      <c r="AT636" s="17" t="s">
        <v>795</v>
      </c>
      <c r="AU636" s="17" t="s">
        <v>82</v>
      </c>
      <c r="AY636" s="17" t="s">
        <v>795</v>
      </c>
      <c r="BE636" s="238">
        <f>IF(N636="základní",J636,0)</f>
        <v>0</v>
      </c>
      <c r="BF636" s="238">
        <f>IF(N636="snížená",J636,0)</f>
        <v>0</v>
      </c>
      <c r="BG636" s="238">
        <f>IF(N636="zákl. přenesená",J636,0)</f>
        <v>0</v>
      </c>
      <c r="BH636" s="238">
        <f>IF(N636="sníž. přenesená",J636,0)</f>
        <v>0</v>
      </c>
      <c r="BI636" s="238">
        <f>IF(N636="nulová",J636,0)</f>
        <v>0</v>
      </c>
      <c r="BJ636" s="17" t="s">
        <v>86</v>
      </c>
      <c r="BK636" s="238">
        <f>I636*H636</f>
        <v>0</v>
      </c>
    </row>
    <row r="637" s="1" customFormat="1" ht="16.32" customHeight="1">
      <c r="B637" s="38"/>
      <c r="C637" s="295" t="s">
        <v>1</v>
      </c>
      <c r="D637" s="295" t="s">
        <v>141</v>
      </c>
      <c r="E637" s="296" t="s">
        <v>1</v>
      </c>
      <c r="F637" s="297" t="s">
        <v>1</v>
      </c>
      <c r="G637" s="298" t="s">
        <v>1</v>
      </c>
      <c r="H637" s="299"/>
      <c r="I637" s="300"/>
      <c r="J637" s="301">
        <f>BK637</f>
        <v>0</v>
      </c>
      <c r="K637" s="302"/>
      <c r="L637" s="43"/>
      <c r="M637" s="303" t="s">
        <v>1</v>
      </c>
      <c r="N637" s="304" t="s">
        <v>43</v>
      </c>
      <c r="O637" s="86"/>
      <c r="P637" s="86"/>
      <c r="Q637" s="86"/>
      <c r="R637" s="86"/>
      <c r="S637" s="86"/>
      <c r="T637" s="87"/>
      <c r="AT637" s="17" t="s">
        <v>795</v>
      </c>
      <c r="AU637" s="17" t="s">
        <v>82</v>
      </c>
      <c r="AY637" s="17" t="s">
        <v>795</v>
      </c>
      <c r="BE637" s="238">
        <f>IF(N637="základní",J637,0)</f>
        <v>0</v>
      </c>
      <c r="BF637" s="238">
        <f>IF(N637="snížená",J637,0)</f>
        <v>0</v>
      </c>
      <c r="BG637" s="238">
        <f>IF(N637="zákl. přenesená",J637,0)</f>
        <v>0</v>
      </c>
      <c r="BH637" s="238">
        <f>IF(N637="sníž. přenesená",J637,0)</f>
        <v>0</v>
      </c>
      <c r="BI637" s="238">
        <f>IF(N637="nulová",J637,0)</f>
        <v>0</v>
      </c>
      <c r="BJ637" s="17" t="s">
        <v>86</v>
      </c>
      <c r="BK637" s="238">
        <f>I637*H637</f>
        <v>0</v>
      </c>
    </row>
    <row r="638" s="1" customFormat="1" ht="16.32" customHeight="1">
      <c r="B638" s="38"/>
      <c r="C638" s="295" t="s">
        <v>1</v>
      </c>
      <c r="D638" s="295" t="s">
        <v>141</v>
      </c>
      <c r="E638" s="296" t="s">
        <v>1</v>
      </c>
      <c r="F638" s="297" t="s">
        <v>1</v>
      </c>
      <c r="G638" s="298" t="s">
        <v>1</v>
      </c>
      <c r="H638" s="299"/>
      <c r="I638" s="300"/>
      <c r="J638" s="301">
        <f>BK638</f>
        <v>0</v>
      </c>
      <c r="K638" s="302"/>
      <c r="L638" s="43"/>
      <c r="M638" s="303" t="s">
        <v>1</v>
      </c>
      <c r="N638" s="304" t="s">
        <v>43</v>
      </c>
      <c r="O638" s="86"/>
      <c r="P638" s="86"/>
      <c r="Q638" s="86"/>
      <c r="R638" s="86"/>
      <c r="S638" s="86"/>
      <c r="T638" s="87"/>
      <c r="AT638" s="17" t="s">
        <v>795</v>
      </c>
      <c r="AU638" s="17" t="s">
        <v>82</v>
      </c>
      <c r="AY638" s="17" t="s">
        <v>795</v>
      </c>
      <c r="BE638" s="238">
        <f>IF(N638="základní",J638,0)</f>
        <v>0</v>
      </c>
      <c r="BF638" s="238">
        <f>IF(N638="snížená",J638,0)</f>
        <v>0</v>
      </c>
      <c r="BG638" s="238">
        <f>IF(N638="zákl. přenesená",J638,0)</f>
        <v>0</v>
      </c>
      <c r="BH638" s="238">
        <f>IF(N638="sníž. přenesená",J638,0)</f>
        <v>0</v>
      </c>
      <c r="BI638" s="238">
        <f>IF(N638="nulová",J638,0)</f>
        <v>0</v>
      </c>
      <c r="BJ638" s="17" t="s">
        <v>86</v>
      </c>
      <c r="BK638" s="238">
        <f>I638*H638</f>
        <v>0</v>
      </c>
    </row>
    <row r="639" s="1" customFormat="1" ht="16.32" customHeight="1">
      <c r="B639" s="38"/>
      <c r="C639" s="295" t="s">
        <v>1</v>
      </c>
      <c r="D639" s="295" t="s">
        <v>141</v>
      </c>
      <c r="E639" s="296" t="s">
        <v>1</v>
      </c>
      <c r="F639" s="297" t="s">
        <v>1</v>
      </c>
      <c r="G639" s="298" t="s">
        <v>1</v>
      </c>
      <c r="H639" s="299"/>
      <c r="I639" s="300"/>
      <c r="J639" s="301">
        <f>BK639</f>
        <v>0</v>
      </c>
      <c r="K639" s="302"/>
      <c r="L639" s="43"/>
      <c r="M639" s="303" t="s">
        <v>1</v>
      </c>
      <c r="N639" s="304" t="s">
        <v>43</v>
      </c>
      <c r="O639" s="86"/>
      <c r="P639" s="86"/>
      <c r="Q639" s="86"/>
      <c r="R639" s="86"/>
      <c r="S639" s="86"/>
      <c r="T639" s="87"/>
      <c r="AT639" s="17" t="s">
        <v>795</v>
      </c>
      <c r="AU639" s="17" t="s">
        <v>82</v>
      </c>
      <c r="AY639" s="17" t="s">
        <v>795</v>
      </c>
      <c r="BE639" s="238">
        <f>IF(N639="základní",J639,0)</f>
        <v>0</v>
      </c>
      <c r="BF639" s="238">
        <f>IF(N639="snížená",J639,0)</f>
        <v>0</v>
      </c>
      <c r="BG639" s="238">
        <f>IF(N639="zákl. přenesená",J639,0)</f>
        <v>0</v>
      </c>
      <c r="BH639" s="238">
        <f>IF(N639="sníž. přenesená",J639,0)</f>
        <v>0</v>
      </c>
      <c r="BI639" s="238">
        <f>IF(N639="nulová",J639,0)</f>
        <v>0</v>
      </c>
      <c r="BJ639" s="17" t="s">
        <v>86</v>
      </c>
      <c r="BK639" s="238">
        <f>I639*H639</f>
        <v>0</v>
      </c>
    </row>
    <row r="640" s="1" customFormat="1" ht="16.32" customHeight="1">
      <c r="B640" s="38"/>
      <c r="C640" s="295" t="s">
        <v>1</v>
      </c>
      <c r="D640" s="295" t="s">
        <v>141</v>
      </c>
      <c r="E640" s="296" t="s">
        <v>1</v>
      </c>
      <c r="F640" s="297" t="s">
        <v>1</v>
      </c>
      <c r="G640" s="298" t="s">
        <v>1</v>
      </c>
      <c r="H640" s="299"/>
      <c r="I640" s="300"/>
      <c r="J640" s="301">
        <f>BK640</f>
        <v>0</v>
      </c>
      <c r="K640" s="302"/>
      <c r="L640" s="43"/>
      <c r="M640" s="303" t="s">
        <v>1</v>
      </c>
      <c r="N640" s="304" t="s">
        <v>43</v>
      </c>
      <c r="O640" s="305"/>
      <c r="P640" s="305"/>
      <c r="Q640" s="305"/>
      <c r="R640" s="305"/>
      <c r="S640" s="305"/>
      <c r="T640" s="306"/>
      <c r="AT640" s="17" t="s">
        <v>795</v>
      </c>
      <c r="AU640" s="17" t="s">
        <v>82</v>
      </c>
      <c r="AY640" s="17" t="s">
        <v>795</v>
      </c>
      <c r="BE640" s="238">
        <f>IF(N640="základní",J640,0)</f>
        <v>0</v>
      </c>
      <c r="BF640" s="238">
        <f>IF(N640="snížená",J640,0)</f>
        <v>0</v>
      </c>
      <c r="BG640" s="238">
        <f>IF(N640="zákl. přenesená",J640,0)</f>
        <v>0</v>
      </c>
      <c r="BH640" s="238">
        <f>IF(N640="sníž. přenesená",J640,0)</f>
        <v>0</v>
      </c>
      <c r="BI640" s="238">
        <f>IF(N640="nulová",J640,0)</f>
        <v>0</v>
      </c>
      <c r="BJ640" s="17" t="s">
        <v>86</v>
      </c>
      <c r="BK640" s="238">
        <f>I640*H640</f>
        <v>0</v>
      </c>
    </row>
    <row r="641" s="1" customFormat="1" ht="6.96" customHeight="1">
      <c r="B641" s="61"/>
      <c r="C641" s="62"/>
      <c r="D641" s="62"/>
      <c r="E641" s="62"/>
      <c r="F641" s="62"/>
      <c r="G641" s="62"/>
      <c r="H641" s="62"/>
      <c r="I641" s="173"/>
      <c r="J641" s="62"/>
      <c r="K641" s="62"/>
      <c r="L641" s="43"/>
    </row>
  </sheetData>
  <sheetProtection sheet="1" autoFilter="0" formatColumns="0" formatRows="0" objects="1" scenarios="1" spinCount="100000" saltValue="dp63618EIiz/QVwbNqVW4kOa+7EqjjKqgoFIg5SpPX7ANB5neaw5iZCvPMugTmYJ95dJf0yEIhUdf1qOZnM6Kw==" hashValue="QJiNPynQrIjUCZ7Pg6k3Yw+Dw8/reRzEDG5s5H8ULzX78tbMTmSbpv1oKkj6mhAYL81H5drVxcygjNyVYs8ZJg==" algorithmName="SHA-512" password="CC35"/>
  <autoFilter ref="C141:K640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636:D641">
      <formula1>"K, M"</formula1>
    </dataValidation>
    <dataValidation type="list" allowBlank="1" showInputMessage="1" showErrorMessage="1" error="Povoleny jsou hodnoty základní, snížená, zákl. přenesená, sníž. přenesená, nulová." sqref="N636:N64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2019-06-04T09:46:12Z</dcterms:created>
  <dcterms:modified xsi:type="dcterms:W3CDTF">2019-06-04T09:46:26Z</dcterms:modified>
</cp:coreProperties>
</file>